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denis/Google Drive DG/1_TSI1_2020_2021/tp/serie_3/excel/"/>
    </mc:Choice>
  </mc:AlternateContent>
  <xr:revisionPtr revIDLastSave="0" documentId="13_ncr:1_{4EB8E73E-BFDD-604B-BCF2-4162F47B5EA4}" xr6:coauthVersionLast="45" xr6:coauthVersionMax="45" xr10:uidLastSave="{00000000-0000-0000-0000-000000000000}"/>
  <bookViews>
    <workbookView xWindow="0" yWindow="0" windowWidth="28800" windowHeight="18000" xr2:uid="{00000000-000D-0000-FFFF-FFFF00000000}"/>
  </bookViews>
  <sheets>
    <sheet name="ced1" sheetId="1" r:id="rId1"/>
  </sheets>
  <calcPr calcId="191029"/>
</workbook>
</file>

<file path=xl/calcChain.xml><?xml version="1.0" encoding="utf-8"?>
<calcChain xmlns="http://schemas.openxmlformats.org/spreadsheetml/2006/main">
  <c r="E88" i="1" l="1"/>
  <c r="E89" i="1"/>
  <c r="E90" i="1"/>
  <c r="E91" i="1"/>
  <c r="E92" i="1"/>
  <c r="E93" i="1"/>
  <c r="E94" i="1"/>
  <c r="E95" i="1"/>
  <c r="E96" i="1"/>
  <c r="E97" i="1"/>
  <c r="E98" i="1"/>
  <c r="E99" i="1"/>
  <c r="E100" i="1"/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R12" i="1"/>
  <c r="U14" i="1"/>
  <c r="R13" i="1"/>
  <c r="R14" i="1"/>
  <c r="R15" i="1"/>
  <c r="U15" i="1" s="1"/>
  <c r="E3" i="1"/>
  <c r="U13" i="1" l="1"/>
  <c r="O15" i="1"/>
  <c r="I3" i="1" l="1"/>
  <c r="J3" i="1" s="1"/>
  <c r="K3" i="1" s="1"/>
  <c r="I4" i="1"/>
  <c r="J4" i="1" s="1"/>
  <c r="K4" i="1" s="1"/>
  <c r="I9" i="1"/>
  <c r="J9" i="1" s="1"/>
  <c r="K9" i="1" s="1"/>
  <c r="I12" i="1"/>
  <c r="J12" i="1" s="1"/>
  <c r="K12" i="1" s="1"/>
  <c r="I18" i="1"/>
  <c r="J18" i="1" s="1"/>
  <c r="K18" i="1" s="1"/>
  <c r="I23" i="1"/>
  <c r="J23" i="1" s="1"/>
  <c r="K23" i="1" s="1"/>
  <c r="I27" i="1"/>
  <c r="J27" i="1" s="1"/>
  <c r="K27" i="1" s="1"/>
  <c r="I33" i="1"/>
  <c r="J33" i="1" s="1"/>
  <c r="K33" i="1" s="1"/>
  <c r="I36" i="1"/>
  <c r="J36" i="1" s="1"/>
  <c r="K36" i="1" s="1"/>
  <c r="I41" i="1"/>
  <c r="J41" i="1" s="1"/>
  <c r="K41" i="1" s="1"/>
  <c r="I44" i="1"/>
  <c r="J44" i="1" s="1"/>
  <c r="K44" i="1" s="1"/>
  <c r="I49" i="1"/>
  <c r="J49" i="1" s="1"/>
  <c r="K49" i="1" s="1"/>
  <c r="I52" i="1"/>
  <c r="J52" i="1" s="1"/>
  <c r="K52" i="1" s="1"/>
  <c r="I57" i="1"/>
  <c r="J57" i="1" s="1"/>
  <c r="K57" i="1" s="1"/>
  <c r="I60" i="1"/>
  <c r="J60" i="1" s="1"/>
  <c r="K60" i="1" s="1"/>
  <c r="I65" i="1"/>
  <c r="J65" i="1" s="1"/>
  <c r="K65" i="1" s="1"/>
  <c r="I68" i="1"/>
  <c r="J68" i="1" s="1"/>
  <c r="K68" i="1" s="1"/>
  <c r="I73" i="1"/>
  <c r="J73" i="1" s="1"/>
  <c r="K73" i="1" s="1"/>
  <c r="I76" i="1"/>
  <c r="J76" i="1" s="1"/>
  <c r="K76" i="1" s="1"/>
  <c r="I81" i="1"/>
  <c r="J81" i="1" s="1"/>
  <c r="K81" i="1" s="1"/>
  <c r="I84" i="1"/>
  <c r="J84" i="1" s="1"/>
  <c r="K84" i="1" s="1"/>
  <c r="I89" i="1"/>
  <c r="J89" i="1" s="1"/>
  <c r="K89" i="1" s="1"/>
  <c r="I92" i="1"/>
  <c r="J92" i="1" s="1"/>
  <c r="K92" i="1" s="1"/>
  <c r="I97" i="1"/>
  <c r="J97" i="1" s="1"/>
  <c r="K97" i="1" s="1"/>
  <c r="I100" i="1"/>
  <c r="J100" i="1" s="1"/>
  <c r="K100" i="1" s="1"/>
  <c r="I11" i="1"/>
  <c r="J11" i="1" s="1"/>
  <c r="K11" i="1" s="1"/>
  <c r="I20" i="1"/>
  <c r="J20" i="1" s="1"/>
  <c r="K20" i="1" s="1"/>
  <c r="I30" i="1"/>
  <c r="J30" i="1" s="1"/>
  <c r="K30" i="1" s="1"/>
  <c r="I35" i="1"/>
  <c r="J35" i="1" s="1"/>
  <c r="K35" i="1" s="1"/>
  <c r="I46" i="1"/>
  <c r="J46" i="1" s="1"/>
  <c r="K46" i="1" s="1"/>
  <c r="I51" i="1"/>
  <c r="J51" i="1" s="1"/>
  <c r="K51" i="1" s="1"/>
  <c r="I62" i="1"/>
  <c r="J62" i="1" s="1"/>
  <c r="K62" i="1" s="1"/>
  <c r="I67" i="1"/>
  <c r="J67" i="1" s="1"/>
  <c r="K67" i="1" s="1"/>
  <c r="I78" i="1"/>
  <c r="J78" i="1" s="1"/>
  <c r="K78" i="1" s="1"/>
  <c r="I83" i="1"/>
  <c r="J83" i="1" s="1"/>
  <c r="K83" i="1" s="1"/>
  <c r="I94" i="1"/>
  <c r="J94" i="1" s="1"/>
  <c r="K94" i="1" s="1"/>
  <c r="I99" i="1"/>
  <c r="J99" i="1" s="1"/>
  <c r="K99" i="1" s="1"/>
  <c r="I7" i="1"/>
  <c r="J7" i="1" s="1"/>
  <c r="K7" i="1" s="1"/>
  <c r="I10" i="1"/>
  <c r="J10" i="1" s="1"/>
  <c r="K10" i="1" s="1"/>
  <c r="I15" i="1"/>
  <c r="J15" i="1" s="1"/>
  <c r="K15" i="1" s="1"/>
  <c r="I21" i="1"/>
  <c r="J21" i="1" s="1"/>
  <c r="K21" i="1" s="1"/>
  <c r="I24" i="1"/>
  <c r="J24" i="1" s="1"/>
  <c r="K24" i="1" s="1"/>
  <c r="I28" i="1"/>
  <c r="J28" i="1" s="1"/>
  <c r="K28" i="1" s="1"/>
  <c r="I31" i="1"/>
  <c r="J31" i="1" s="1"/>
  <c r="K31" i="1" s="1"/>
  <c r="I34" i="1"/>
  <c r="J34" i="1" s="1"/>
  <c r="K34" i="1" s="1"/>
  <c r="I39" i="1"/>
  <c r="J39" i="1" s="1"/>
  <c r="K39" i="1" s="1"/>
  <c r="I42" i="1"/>
  <c r="J42" i="1" s="1"/>
  <c r="K42" i="1" s="1"/>
  <c r="I47" i="1"/>
  <c r="J47" i="1" s="1"/>
  <c r="K47" i="1" s="1"/>
  <c r="I50" i="1"/>
  <c r="J50" i="1" s="1"/>
  <c r="K50" i="1" s="1"/>
  <c r="I55" i="1"/>
  <c r="J55" i="1" s="1"/>
  <c r="K55" i="1" s="1"/>
  <c r="I58" i="1"/>
  <c r="J58" i="1" s="1"/>
  <c r="K58" i="1" s="1"/>
  <c r="I63" i="1"/>
  <c r="J63" i="1" s="1"/>
  <c r="K63" i="1" s="1"/>
  <c r="I66" i="1"/>
  <c r="J66" i="1" s="1"/>
  <c r="K66" i="1" s="1"/>
  <c r="I71" i="1"/>
  <c r="J71" i="1" s="1"/>
  <c r="K71" i="1" s="1"/>
  <c r="I74" i="1"/>
  <c r="J74" i="1" s="1"/>
  <c r="K74" i="1" s="1"/>
  <c r="I79" i="1"/>
  <c r="J79" i="1" s="1"/>
  <c r="K79" i="1" s="1"/>
  <c r="I82" i="1"/>
  <c r="J82" i="1" s="1"/>
  <c r="K82" i="1" s="1"/>
  <c r="I87" i="1"/>
  <c r="J87" i="1" s="1"/>
  <c r="K87" i="1" s="1"/>
  <c r="I90" i="1"/>
  <c r="J90" i="1" s="1"/>
  <c r="K90" i="1" s="1"/>
  <c r="I95" i="1"/>
  <c r="J95" i="1" s="1"/>
  <c r="K95" i="1" s="1"/>
  <c r="I98" i="1"/>
  <c r="J98" i="1" s="1"/>
  <c r="K98" i="1" s="1"/>
  <c r="I8" i="1"/>
  <c r="J8" i="1" s="1"/>
  <c r="K8" i="1" s="1"/>
  <c r="I13" i="1"/>
  <c r="J13" i="1" s="1"/>
  <c r="K13" i="1" s="1"/>
  <c r="I5" i="1"/>
  <c r="J5" i="1" s="1"/>
  <c r="K5" i="1" s="1"/>
  <c r="I16" i="1"/>
  <c r="J16" i="1" s="1"/>
  <c r="K16" i="1" s="1"/>
  <c r="I19" i="1"/>
  <c r="J19" i="1" s="1"/>
  <c r="K19" i="1" s="1"/>
  <c r="I22" i="1"/>
  <c r="J22" i="1" s="1"/>
  <c r="K22" i="1" s="1"/>
  <c r="I25" i="1"/>
  <c r="J25" i="1" s="1"/>
  <c r="K25" i="1" s="1"/>
  <c r="I29" i="1"/>
  <c r="J29" i="1" s="1"/>
  <c r="K29" i="1" s="1"/>
  <c r="I32" i="1"/>
  <c r="J32" i="1" s="1"/>
  <c r="K32" i="1" s="1"/>
  <c r="I37" i="1"/>
  <c r="J37" i="1" s="1"/>
  <c r="K37" i="1" s="1"/>
  <c r="I40" i="1"/>
  <c r="J40" i="1" s="1"/>
  <c r="K40" i="1" s="1"/>
  <c r="I45" i="1"/>
  <c r="J45" i="1" s="1"/>
  <c r="K45" i="1" s="1"/>
  <c r="I48" i="1"/>
  <c r="J48" i="1" s="1"/>
  <c r="K48" i="1" s="1"/>
  <c r="I53" i="1"/>
  <c r="J53" i="1" s="1"/>
  <c r="K53" i="1" s="1"/>
  <c r="I56" i="1"/>
  <c r="J56" i="1" s="1"/>
  <c r="K56" i="1" s="1"/>
  <c r="I61" i="1"/>
  <c r="J61" i="1" s="1"/>
  <c r="K61" i="1" s="1"/>
  <c r="I64" i="1"/>
  <c r="J64" i="1" s="1"/>
  <c r="K64" i="1" s="1"/>
  <c r="I69" i="1"/>
  <c r="J69" i="1" s="1"/>
  <c r="K69" i="1" s="1"/>
  <c r="I72" i="1"/>
  <c r="J72" i="1" s="1"/>
  <c r="K72" i="1" s="1"/>
  <c r="I77" i="1"/>
  <c r="J77" i="1" s="1"/>
  <c r="K77" i="1" s="1"/>
  <c r="I80" i="1"/>
  <c r="J80" i="1" s="1"/>
  <c r="K80" i="1" s="1"/>
  <c r="I85" i="1"/>
  <c r="J85" i="1" s="1"/>
  <c r="K85" i="1" s="1"/>
  <c r="I88" i="1"/>
  <c r="J88" i="1" s="1"/>
  <c r="K88" i="1" s="1"/>
  <c r="I93" i="1"/>
  <c r="J93" i="1" s="1"/>
  <c r="K93" i="1" s="1"/>
  <c r="I96" i="1"/>
  <c r="J96" i="1" s="1"/>
  <c r="K96" i="1" s="1"/>
  <c r="I6" i="1"/>
  <c r="J6" i="1" s="1"/>
  <c r="K6" i="1" s="1"/>
  <c r="I14" i="1"/>
  <c r="J14" i="1" s="1"/>
  <c r="K14" i="1" s="1"/>
  <c r="I17" i="1"/>
  <c r="J17" i="1" s="1"/>
  <c r="K17" i="1" s="1"/>
  <c r="I26" i="1"/>
  <c r="J26" i="1" s="1"/>
  <c r="K26" i="1" s="1"/>
  <c r="I38" i="1"/>
  <c r="J38" i="1" s="1"/>
  <c r="K38" i="1" s="1"/>
  <c r="I43" i="1"/>
  <c r="J43" i="1" s="1"/>
  <c r="K43" i="1" s="1"/>
  <c r="I54" i="1"/>
  <c r="J54" i="1" s="1"/>
  <c r="K54" i="1" s="1"/>
  <c r="I59" i="1"/>
  <c r="J59" i="1" s="1"/>
  <c r="K59" i="1" s="1"/>
  <c r="I70" i="1"/>
  <c r="J70" i="1" s="1"/>
  <c r="K70" i="1" s="1"/>
  <c r="I75" i="1"/>
  <c r="J75" i="1" s="1"/>
  <c r="K75" i="1" s="1"/>
  <c r="I86" i="1"/>
  <c r="J86" i="1" s="1"/>
  <c r="K86" i="1" s="1"/>
  <c r="I91" i="1"/>
  <c r="J91" i="1" s="1"/>
  <c r="K91" i="1" s="1"/>
</calcChain>
</file>

<file path=xl/sharedStrings.xml><?xml version="1.0" encoding="utf-8"?>
<sst xmlns="http://schemas.openxmlformats.org/spreadsheetml/2006/main" count="29" uniqueCount="29">
  <si>
    <t>a</t>
  </si>
  <si>
    <t>b</t>
  </si>
  <si>
    <t>c</t>
  </si>
  <si>
    <t>p</t>
  </si>
  <si>
    <t>a²</t>
  </si>
  <si>
    <t>b²</t>
  </si>
  <si>
    <t>c²</t>
  </si>
  <si>
    <t>(c+b)²</t>
  </si>
  <si>
    <t>racine(c²+a²)</t>
  </si>
  <si>
    <t>a/c</t>
  </si>
  <si>
    <t>atan(a/c)</t>
  </si>
  <si>
    <t>λ</t>
  </si>
  <si>
    <t>λ²</t>
  </si>
  <si>
    <t>OD</t>
  </si>
  <si>
    <t>EA</t>
  </si>
  <si>
    <t>OE</t>
  </si>
  <si>
    <t>MAXPID</t>
  </si>
  <si>
    <t>DA</t>
  </si>
  <si>
    <t>A2 mesures</t>
  </si>
  <si>
    <t>A3 Théorique</t>
  </si>
  <si>
    <t>A1 inventor</t>
  </si>
  <si>
    <r>
      <rPr>
        <b/>
        <sz val="16"/>
        <color theme="1"/>
        <rFont val="Calibri"/>
        <family val="2"/>
        <scheme val="minor"/>
      </rPr>
      <t>θ</t>
    </r>
    <r>
      <rPr>
        <b/>
        <sz val="10"/>
        <color theme="1"/>
        <rFont val="Calibri"/>
        <family val="2"/>
        <scheme val="minor"/>
      </rPr>
      <t>10mes (°)</t>
    </r>
  </si>
  <si>
    <r>
      <t>θ</t>
    </r>
    <r>
      <rPr>
        <b/>
        <sz val="10"/>
        <color theme="1"/>
        <rFont val="Calibri"/>
        <family val="2"/>
        <scheme val="minor"/>
      </rPr>
      <t>10theo (°)</t>
    </r>
  </si>
  <si>
    <r>
      <rPr>
        <b/>
        <sz val="16"/>
        <color theme="1"/>
        <rFont val="Calibri"/>
        <family val="2"/>
      </rPr>
      <t>θ</t>
    </r>
    <r>
      <rPr>
        <b/>
        <sz val="10"/>
        <color theme="1"/>
        <rFont val="Calibri"/>
        <family val="2"/>
      </rPr>
      <t>34 (tr)</t>
    </r>
  </si>
  <si>
    <r>
      <rPr>
        <b/>
        <sz val="16"/>
        <color theme="1"/>
        <rFont val="Calibri"/>
        <family val="2"/>
        <scheme val="minor"/>
      </rPr>
      <t>θ</t>
    </r>
    <r>
      <rPr>
        <b/>
        <sz val="10"/>
        <color theme="1"/>
        <rFont val="Calibri"/>
        <family val="2"/>
        <scheme val="minor"/>
      </rPr>
      <t>10simul</t>
    </r>
    <r>
      <rPr>
        <b/>
        <sz val="14"/>
        <color theme="1"/>
        <rFont val="Calibri"/>
        <family val="2"/>
        <scheme val="minor"/>
      </rPr>
      <t xml:space="preserve"> (°)</t>
    </r>
  </si>
  <si>
    <r>
      <rPr>
        <b/>
        <sz val="16"/>
        <color theme="1"/>
        <rFont val="Calibri"/>
        <family val="2"/>
        <scheme val="minor"/>
      </rPr>
      <t>θ</t>
    </r>
    <r>
      <rPr>
        <b/>
        <sz val="10"/>
        <color theme="1"/>
        <rFont val="Calibri"/>
        <family val="2"/>
        <scheme val="minor"/>
      </rPr>
      <t>34mes (°)</t>
    </r>
  </si>
  <si>
    <r>
      <t>θ</t>
    </r>
    <r>
      <rPr>
        <b/>
        <sz val="10"/>
        <color theme="1"/>
        <rFont val="Calibri"/>
        <family val="2"/>
        <scheme val="minor"/>
      </rPr>
      <t>34theo (°)</t>
    </r>
  </si>
  <si>
    <r>
      <rPr>
        <b/>
        <sz val="16"/>
        <color theme="1"/>
        <rFont val="Calibri"/>
        <family val="2"/>
      </rPr>
      <t>θ</t>
    </r>
    <r>
      <rPr>
        <b/>
        <sz val="10"/>
        <color theme="1"/>
        <rFont val="Calibri"/>
        <family val="2"/>
      </rPr>
      <t>34simul</t>
    </r>
    <r>
      <rPr>
        <b/>
        <sz val="10"/>
        <color theme="1"/>
        <rFont val="Calibri"/>
        <family val="2"/>
        <scheme val="minor"/>
      </rPr>
      <t xml:space="preserve"> (°)</t>
    </r>
  </si>
  <si>
    <r>
      <rPr>
        <b/>
        <sz val="12"/>
        <color theme="1"/>
        <rFont val="Calibri"/>
        <family val="2"/>
      </rPr>
      <t>λ</t>
    </r>
    <r>
      <rPr>
        <b/>
        <sz val="8"/>
        <color theme="1"/>
        <rFont val="Arial"/>
        <family val="2"/>
      </rPr>
      <t>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</si>
</sst>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E+00"/>
    <numFmt numFmtId="165" formatCode="0.0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48"/>
      <color theme="1"/>
      <name val="Arial"/>
      <family val="2"/>
    </font>
    <font>
      <sz val="48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</font>
    <font>
      <b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206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5">
    <xf numFmtId="0" fontId="0" fillId="0" borderId="0" xfId="0"/>
    <xf numFmtId="0" fontId="0" fillId="0" borderId="0" xfId="0" applyAlignment="1">
      <alignment textRotation="45"/>
    </xf>
    <xf numFmtId="0" fontId="0" fillId="4" borderId="1" xfId="0" applyFill="1" applyBorder="1"/>
    <xf numFmtId="0" fontId="3" fillId="4" borderId="1" xfId="0" applyFont="1" applyFill="1" applyBorder="1"/>
    <xf numFmtId="0" fontId="3" fillId="6" borderId="1" xfId="0" applyFont="1" applyFill="1" applyBorder="1"/>
    <xf numFmtId="0" fontId="0" fillId="6" borderId="1" xfId="0" applyFill="1" applyBorder="1"/>
    <xf numFmtId="0" fontId="9" fillId="4" borderId="10" xfId="0" applyFont="1" applyFill="1" applyBorder="1" applyAlignment="1">
      <alignment horizontal="center" textRotation="45"/>
    </xf>
    <xf numFmtId="0" fontId="9" fillId="6" borderId="1" xfId="0" applyFont="1" applyFill="1" applyBorder="1" applyAlignment="1">
      <alignment horizontal="center" textRotation="45"/>
    </xf>
    <xf numFmtId="0" fontId="9" fillId="6" borderId="12" xfId="0" applyFont="1" applyFill="1" applyBorder="1" applyAlignment="1">
      <alignment horizontal="center"/>
    </xf>
    <xf numFmtId="164" fontId="9" fillId="6" borderId="10" xfId="0" applyNumberFormat="1" applyFont="1" applyFill="1" applyBorder="1" applyAlignment="1">
      <alignment horizontal="center" textRotation="45"/>
    </xf>
    <xf numFmtId="0" fontId="10" fillId="6" borderId="12" xfId="0" applyFont="1" applyFill="1" applyBorder="1" applyAlignment="1">
      <alignment horizontal="center" textRotation="1"/>
    </xf>
    <xf numFmtId="164" fontId="5" fillId="6" borderId="1" xfId="0" applyNumberFormat="1" applyFont="1" applyFill="1" applyBorder="1"/>
    <xf numFmtId="0" fontId="8" fillId="4" borderId="10" xfId="0" applyFont="1" applyFill="1" applyBorder="1" applyAlignment="1">
      <alignment horizontal="center" textRotation="45"/>
    </xf>
    <xf numFmtId="1" fontId="9" fillId="2" borderId="10" xfId="0" applyNumberFormat="1" applyFont="1" applyFill="1" applyBorder="1" applyAlignment="1">
      <alignment horizontal="center" textRotation="45"/>
    </xf>
    <xf numFmtId="1" fontId="0" fillId="2" borderId="11" xfId="0" applyNumberFormat="1" applyFill="1" applyBorder="1"/>
    <xf numFmtId="1" fontId="0" fillId="2" borderId="1" xfId="0" applyNumberFormat="1" applyFill="1" applyBorder="1"/>
    <xf numFmtId="1" fontId="9" fillId="2" borderId="13" xfId="0" applyNumberFormat="1" applyFont="1" applyFill="1" applyBorder="1" applyAlignment="1">
      <alignment horizontal="center" textRotation="45"/>
    </xf>
    <xf numFmtId="1" fontId="0" fillId="2" borderId="8" xfId="0" applyNumberFormat="1" applyFill="1" applyBorder="1"/>
    <xf numFmtId="1" fontId="5" fillId="5" borderId="1" xfId="0" applyNumberFormat="1" applyFont="1" applyFill="1" applyBorder="1"/>
    <xf numFmtId="165" fontId="9" fillId="5" borderId="10" xfId="0" applyNumberFormat="1" applyFont="1" applyFill="1" applyBorder="1" applyAlignment="1">
      <alignment horizontal="center" textRotation="45"/>
    </xf>
    <xf numFmtId="165" fontId="5" fillId="5" borderId="1" xfId="0" applyNumberFormat="1" applyFont="1" applyFill="1" applyBorder="1"/>
    <xf numFmtId="165" fontId="1" fillId="5" borderId="1" xfId="1" applyNumberFormat="1" applyFont="1" applyFill="1" applyBorder="1"/>
    <xf numFmtId="165" fontId="1" fillId="5" borderId="11" xfId="0" applyNumberFormat="1" applyFont="1" applyFill="1" applyBorder="1"/>
    <xf numFmtId="164" fontId="1" fillId="6" borderId="11" xfId="0" applyNumberFormat="1" applyFont="1" applyFill="1" applyBorder="1"/>
    <xf numFmtId="0" fontId="15" fillId="4" borderId="11" xfId="0" applyFont="1" applyFill="1" applyBorder="1"/>
    <xf numFmtId="0" fontId="15" fillId="6" borderId="1" xfId="0" applyFont="1" applyFill="1" applyBorder="1"/>
    <xf numFmtId="1" fontId="15" fillId="2" borderId="11" xfId="0" applyNumberFormat="1" applyFont="1" applyFill="1" applyBorder="1"/>
    <xf numFmtId="1" fontId="15" fillId="2" borderId="14" xfId="0" applyNumberFormat="1" applyFont="1" applyFill="1" applyBorder="1"/>
    <xf numFmtId="165" fontId="1" fillId="5" borderId="1" xfId="0" applyNumberFormat="1" applyFont="1" applyFill="1" applyBorder="1"/>
    <xf numFmtId="164" fontId="1" fillId="6" borderId="1" xfId="0" applyNumberFormat="1" applyFont="1" applyFill="1" applyBorder="1"/>
    <xf numFmtId="0" fontId="15" fillId="4" borderId="1" xfId="0" applyFont="1" applyFill="1" applyBorder="1"/>
    <xf numFmtId="1" fontId="15" fillId="2" borderId="1" xfId="0" applyNumberFormat="1" applyFont="1" applyFill="1" applyBorder="1"/>
    <xf numFmtId="1" fontId="15" fillId="2" borderId="8" xfId="0" applyNumberFormat="1" applyFont="1" applyFill="1" applyBorder="1"/>
    <xf numFmtId="1" fontId="1" fillId="5" borderId="1" xfId="0" applyNumberFormat="1" applyFont="1" applyFill="1" applyBorder="1"/>
    <xf numFmtId="1" fontId="9" fillId="5" borderId="10" xfId="0" applyNumberFormat="1" applyFont="1" applyFill="1" applyBorder="1" applyAlignment="1">
      <alignment horizontal="center" textRotation="45"/>
    </xf>
    <xf numFmtId="164" fontId="9" fillId="5" borderId="8" xfId="0" applyNumberFormat="1" applyFont="1" applyFill="1" applyBorder="1" applyAlignment="1">
      <alignment horizontal="center" textRotation="1"/>
    </xf>
    <xf numFmtId="0" fontId="10" fillId="5" borderId="9" xfId="0" applyFont="1" applyFill="1" applyBorder="1" applyAlignment="1">
      <alignment horizontal="center" textRotation="1"/>
    </xf>
    <xf numFmtId="164" fontId="9" fillId="4" borderId="8" xfId="0" applyNumberFormat="1" applyFont="1" applyFill="1" applyBorder="1" applyAlignment="1">
      <alignment horizontal="center"/>
    </xf>
    <xf numFmtId="0" fontId="10" fillId="4" borderId="12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8" fillId="3" borderId="15" xfId="0" applyFont="1" applyFill="1" applyBorder="1" applyAlignment="1">
      <alignment horizontal="right"/>
    </xf>
    <xf numFmtId="0" fontId="18" fillId="3" borderId="2" xfId="0" applyFont="1" applyFill="1" applyBorder="1" applyAlignment="1">
      <alignment horizontal="right"/>
    </xf>
    <xf numFmtId="0" fontId="18" fillId="3" borderId="3" xfId="0" applyFont="1" applyFill="1" applyBorder="1"/>
    <xf numFmtId="0" fontId="18" fillId="3" borderId="9" xfId="0" applyFont="1" applyFill="1" applyBorder="1" applyAlignment="1">
      <alignment horizontal="right"/>
    </xf>
    <xf numFmtId="0" fontId="18" fillId="3" borderId="4" xfId="0" applyFont="1" applyFill="1" applyBorder="1" applyAlignment="1">
      <alignment horizontal="right"/>
    </xf>
    <xf numFmtId="0" fontId="18" fillId="3" borderId="5" xfId="0" applyFont="1" applyFill="1" applyBorder="1"/>
    <xf numFmtId="0" fontId="18" fillId="3" borderId="16" xfId="0" applyFont="1" applyFill="1" applyBorder="1" applyAlignment="1">
      <alignment horizontal="right"/>
    </xf>
    <xf numFmtId="0" fontId="18" fillId="3" borderId="6" xfId="0" applyFont="1" applyFill="1" applyBorder="1" applyAlignment="1">
      <alignment horizontal="right"/>
    </xf>
    <xf numFmtId="0" fontId="18" fillId="3" borderId="7" xfId="0" applyFont="1" applyFill="1" applyBorder="1"/>
    <xf numFmtId="164" fontId="9" fillId="3" borderId="0" xfId="0" applyNumberFormat="1" applyFont="1" applyFill="1" applyBorder="1" applyAlignment="1">
      <alignment horizontal="center" textRotation="45"/>
    </xf>
    <xf numFmtId="0" fontId="5" fillId="3" borderId="0" xfId="0" applyFont="1" applyFill="1" applyAlignment="1">
      <alignment textRotation="45"/>
    </xf>
    <xf numFmtId="0" fontId="16" fillId="3" borderId="0" xfId="0" applyFont="1" applyFill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6" fillId="3" borderId="0" xfId="0" applyFont="1" applyFill="1" applyBorder="1" applyAlignment="1">
      <alignment horizontal="center" textRotation="45"/>
    </xf>
    <xf numFmtId="0" fontId="7" fillId="3" borderId="0" xfId="0" applyFont="1" applyFill="1" applyBorder="1" applyAlignment="1">
      <alignment horizontal="center" textRotation="45"/>
    </xf>
    <xf numFmtId="0" fontId="5" fillId="3" borderId="0" xfId="0" applyFont="1" applyFill="1" applyBorder="1" applyAlignment="1">
      <alignment textRotation="45"/>
    </xf>
    <xf numFmtId="0" fontId="14" fillId="3" borderId="0" xfId="0" applyFont="1" applyFill="1" applyBorder="1" applyAlignment="1">
      <alignment horizontal="center"/>
    </xf>
    <xf numFmtId="164" fontId="5" fillId="3" borderId="0" xfId="0" applyNumberFormat="1" applyFont="1" applyFill="1" applyBorder="1"/>
    <xf numFmtId="0" fontId="5" fillId="3" borderId="0" xfId="0" applyFont="1" applyFill="1"/>
    <xf numFmtId="0" fontId="5" fillId="3" borderId="0" xfId="0" applyFont="1" applyFill="1" applyBorder="1"/>
    <xf numFmtId="11" fontId="5" fillId="3" borderId="0" xfId="0" applyNumberFormat="1" applyFont="1" applyFill="1" applyBorder="1"/>
    <xf numFmtId="0" fontId="18" fillId="3" borderId="0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800"/>
              <a:t>loi</a:t>
            </a:r>
            <a:r>
              <a:rPr lang="fr-FR" sz="1800" baseline="0"/>
              <a:t> entrée-sortie MAXPID</a:t>
            </a:r>
            <a:endParaRPr lang="fr-FR" sz="1800"/>
          </a:p>
        </c:rich>
      </c:tx>
      <c:layout>
        <c:manualLayout>
          <c:xMode val="edge"/>
          <c:yMode val="edge"/>
          <c:x val="0.30029651198310897"/>
          <c:y val="3.3034900623097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60426703243056"/>
          <c:y val="0.15553692096272675"/>
          <c:w val="0.6962654545079161"/>
          <c:h val="0.7105263157894736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'ced1'!$B$1</c:f>
              <c:strCache>
                <c:ptCount val="1"/>
                <c:pt idx="0">
                  <c:v>θ10simul (°)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xVal>
            <c:numRef>
              <c:f>'ced1'!$A$3:$A$500</c:f>
              <c:numCache>
                <c:formatCode>0.0</c:formatCode>
                <c:ptCount val="498"/>
                <c:pt idx="0">
                  <c:v>61.365499999999997</c:v>
                </c:pt>
                <c:pt idx="1">
                  <c:v>91.804299999999998</c:v>
                </c:pt>
                <c:pt idx="2">
                  <c:v>122.529</c:v>
                </c:pt>
                <c:pt idx="3">
                  <c:v>153.54</c:v>
                </c:pt>
                <c:pt idx="4">
                  <c:v>184.83580000000001</c:v>
                </c:pt>
                <c:pt idx="5">
                  <c:v>216.416</c:v>
                </c:pt>
                <c:pt idx="6">
                  <c:v>248.27977000000001</c:v>
                </c:pt>
                <c:pt idx="7">
                  <c:v>280.42700000000002</c:v>
                </c:pt>
                <c:pt idx="8">
                  <c:v>312.85599999999999</c:v>
                </c:pt>
                <c:pt idx="9">
                  <c:v>345.56700000000001</c:v>
                </c:pt>
                <c:pt idx="10">
                  <c:v>378.55900000000003</c:v>
                </c:pt>
                <c:pt idx="11">
                  <c:v>411.83199999999999</c:v>
                </c:pt>
                <c:pt idx="12">
                  <c:v>445.38400000000001</c:v>
                </c:pt>
                <c:pt idx="13">
                  <c:v>479.21499999999997</c:v>
                </c:pt>
                <c:pt idx="14">
                  <c:v>513.32500000000005</c:v>
                </c:pt>
                <c:pt idx="15">
                  <c:v>547.71199999999999</c:v>
                </c:pt>
                <c:pt idx="16">
                  <c:v>582.37599999999998</c:v>
                </c:pt>
                <c:pt idx="17">
                  <c:v>617.31700000000001</c:v>
                </c:pt>
                <c:pt idx="18">
                  <c:v>652.53300000000002</c:v>
                </c:pt>
                <c:pt idx="19">
                  <c:v>688.02300000000002</c:v>
                </c:pt>
                <c:pt idx="20">
                  <c:v>723.78800000000001</c:v>
                </c:pt>
                <c:pt idx="21">
                  <c:v>759.82550000000003</c:v>
                </c:pt>
                <c:pt idx="22">
                  <c:v>796.13599999999997</c:v>
                </c:pt>
                <c:pt idx="23">
                  <c:v>832.71799999999996</c:v>
                </c:pt>
                <c:pt idx="24">
                  <c:v>869.57100000000003</c:v>
                </c:pt>
                <c:pt idx="25">
                  <c:v>906.69457999999997</c:v>
                </c:pt>
                <c:pt idx="26">
                  <c:v>944.08699999999999</c:v>
                </c:pt>
                <c:pt idx="27">
                  <c:v>981.74900000000002</c:v>
                </c:pt>
                <c:pt idx="28">
                  <c:v>1019.68</c:v>
                </c:pt>
                <c:pt idx="29">
                  <c:v>1057.8800000000001</c:v>
                </c:pt>
                <c:pt idx="30">
                  <c:v>1096.3399999999999</c:v>
                </c:pt>
                <c:pt idx="31">
                  <c:v>1135.07</c:v>
                </c:pt>
                <c:pt idx="32">
                  <c:v>1174.06</c:v>
                </c:pt>
                <c:pt idx="33">
                  <c:v>1213.32</c:v>
                </c:pt>
                <c:pt idx="34">
                  <c:v>1252.8399999999999</c:v>
                </c:pt>
                <c:pt idx="35">
                  <c:v>1292.6199999999999</c:v>
                </c:pt>
                <c:pt idx="36">
                  <c:v>1332.66</c:v>
                </c:pt>
                <c:pt idx="37">
                  <c:v>1372.97</c:v>
                </c:pt>
                <c:pt idx="38">
                  <c:v>1413.53</c:v>
                </c:pt>
                <c:pt idx="39">
                  <c:v>1454.35</c:v>
                </c:pt>
                <c:pt idx="40">
                  <c:v>1495.44</c:v>
                </c:pt>
                <c:pt idx="41">
                  <c:v>1536.77</c:v>
                </c:pt>
                <c:pt idx="42">
                  <c:v>1578.37</c:v>
                </c:pt>
                <c:pt idx="43">
                  <c:v>1620.22</c:v>
                </c:pt>
                <c:pt idx="44">
                  <c:v>1662.32</c:v>
                </c:pt>
                <c:pt idx="45">
                  <c:v>1704.68</c:v>
                </c:pt>
                <c:pt idx="46">
                  <c:v>1747.29</c:v>
                </c:pt>
                <c:pt idx="47">
                  <c:v>1790.15</c:v>
                </c:pt>
                <c:pt idx="48">
                  <c:v>1833.27</c:v>
                </c:pt>
                <c:pt idx="49">
                  <c:v>1876.63</c:v>
                </c:pt>
                <c:pt idx="50">
                  <c:v>1920.24</c:v>
                </c:pt>
                <c:pt idx="51">
                  <c:v>1964.1</c:v>
                </c:pt>
                <c:pt idx="52">
                  <c:v>2008.21</c:v>
                </c:pt>
                <c:pt idx="53">
                  <c:v>2052.56</c:v>
                </c:pt>
                <c:pt idx="54">
                  <c:v>2097.16</c:v>
                </c:pt>
                <c:pt idx="55">
                  <c:v>2142.0100000000002</c:v>
                </c:pt>
                <c:pt idx="56">
                  <c:v>2187.09</c:v>
                </c:pt>
                <c:pt idx="57">
                  <c:v>2232.42</c:v>
                </c:pt>
                <c:pt idx="58">
                  <c:v>2277.9899999999998</c:v>
                </c:pt>
                <c:pt idx="59">
                  <c:v>2323.8000000000002</c:v>
                </c:pt>
                <c:pt idx="60">
                  <c:v>2369.85</c:v>
                </c:pt>
                <c:pt idx="61">
                  <c:v>2416.14</c:v>
                </c:pt>
                <c:pt idx="62">
                  <c:v>2462.67</c:v>
                </c:pt>
                <c:pt idx="63">
                  <c:v>2509.4299999999998</c:v>
                </c:pt>
                <c:pt idx="64">
                  <c:v>2556.4299999999998</c:v>
                </c:pt>
                <c:pt idx="65">
                  <c:v>2603.66</c:v>
                </c:pt>
                <c:pt idx="66">
                  <c:v>2651.13</c:v>
                </c:pt>
                <c:pt idx="67">
                  <c:v>2698.82</c:v>
                </c:pt>
                <c:pt idx="68">
                  <c:v>2746.75</c:v>
                </c:pt>
                <c:pt idx="69">
                  <c:v>2794.91</c:v>
                </c:pt>
                <c:pt idx="70">
                  <c:v>2843.3</c:v>
                </c:pt>
                <c:pt idx="71">
                  <c:v>2891.92</c:v>
                </c:pt>
                <c:pt idx="72">
                  <c:v>2940.76</c:v>
                </c:pt>
                <c:pt idx="73">
                  <c:v>2989.83</c:v>
                </c:pt>
                <c:pt idx="74">
                  <c:v>3039.12</c:v>
                </c:pt>
                <c:pt idx="75">
                  <c:v>3088.64</c:v>
                </c:pt>
                <c:pt idx="76">
                  <c:v>3138.38</c:v>
                </c:pt>
                <c:pt idx="77">
                  <c:v>3188.34</c:v>
                </c:pt>
                <c:pt idx="78">
                  <c:v>3238.53</c:v>
                </c:pt>
                <c:pt idx="79">
                  <c:v>3288.93</c:v>
                </c:pt>
                <c:pt idx="80">
                  <c:v>3339.55</c:v>
                </c:pt>
                <c:pt idx="81">
                  <c:v>3390.38</c:v>
                </c:pt>
                <c:pt idx="82">
                  <c:v>3441.44</c:v>
                </c:pt>
                <c:pt idx="83">
                  <c:v>3492.7</c:v>
                </c:pt>
                <c:pt idx="84">
                  <c:v>3544.18</c:v>
                </c:pt>
                <c:pt idx="85">
                  <c:v>3595.87</c:v>
                </c:pt>
                <c:pt idx="86">
                  <c:v>3647.78</c:v>
                </c:pt>
                <c:pt idx="87">
                  <c:v>3699.89</c:v>
                </c:pt>
                <c:pt idx="88">
                  <c:v>3752.21</c:v>
                </c:pt>
                <c:pt idx="89">
                  <c:v>3804.74</c:v>
                </c:pt>
                <c:pt idx="90">
                  <c:v>3857.48</c:v>
                </c:pt>
                <c:pt idx="91">
                  <c:v>3910.42</c:v>
                </c:pt>
                <c:pt idx="92">
                  <c:v>3963.56</c:v>
                </c:pt>
                <c:pt idx="93">
                  <c:v>4016.91</c:v>
                </c:pt>
                <c:pt idx="94">
                  <c:v>4070.46</c:v>
                </c:pt>
                <c:pt idx="95">
                  <c:v>4124.21</c:v>
                </c:pt>
                <c:pt idx="96">
                  <c:v>4178.1499999999996</c:v>
                </c:pt>
                <c:pt idx="97">
                  <c:v>4232.3</c:v>
                </c:pt>
                <c:pt idx="98">
                  <c:v>4286.6400000000003</c:v>
                </c:pt>
                <c:pt idx="99">
                  <c:v>4341.17</c:v>
                </c:pt>
                <c:pt idx="100">
                  <c:v>4395.8999999999996</c:v>
                </c:pt>
                <c:pt idx="101">
                  <c:v>4450.82</c:v>
                </c:pt>
                <c:pt idx="102">
                  <c:v>4505.93</c:v>
                </c:pt>
                <c:pt idx="103">
                  <c:v>4561.2299999999996</c:v>
                </c:pt>
                <c:pt idx="104">
                  <c:v>4616.72</c:v>
                </c:pt>
                <c:pt idx="105">
                  <c:v>4672.3999999999996</c:v>
                </c:pt>
                <c:pt idx="106">
                  <c:v>4728.26</c:v>
                </c:pt>
                <c:pt idx="107">
                  <c:v>4784.3</c:v>
                </c:pt>
                <c:pt idx="108">
                  <c:v>4840.53</c:v>
                </c:pt>
                <c:pt idx="109">
                  <c:v>4896.9399999999996</c:v>
                </c:pt>
                <c:pt idx="110">
                  <c:v>4953.53</c:v>
                </c:pt>
                <c:pt idx="111">
                  <c:v>5010.3</c:v>
                </c:pt>
                <c:pt idx="112">
                  <c:v>5067.24</c:v>
                </c:pt>
                <c:pt idx="113">
                  <c:v>5124.3599999999997</c:v>
                </c:pt>
                <c:pt idx="114">
                  <c:v>5181.6499999999996</c:v>
                </c:pt>
                <c:pt idx="115">
                  <c:v>5239.12</c:v>
                </c:pt>
                <c:pt idx="116">
                  <c:v>5296.75</c:v>
                </c:pt>
                <c:pt idx="117">
                  <c:v>5354.56</c:v>
                </c:pt>
                <c:pt idx="118">
                  <c:v>5412.53</c:v>
                </c:pt>
                <c:pt idx="119">
                  <c:v>5470.67</c:v>
                </c:pt>
                <c:pt idx="120">
                  <c:v>5528.98</c:v>
                </c:pt>
                <c:pt idx="121">
                  <c:v>5587.45</c:v>
                </c:pt>
                <c:pt idx="122">
                  <c:v>5646.08</c:v>
                </c:pt>
                <c:pt idx="123">
                  <c:v>5704.87</c:v>
                </c:pt>
                <c:pt idx="124">
                  <c:v>5763.81</c:v>
                </c:pt>
                <c:pt idx="125">
                  <c:v>5822.92</c:v>
                </c:pt>
                <c:pt idx="126">
                  <c:v>5882.18</c:v>
                </c:pt>
                <c:pt idx="127">
                  <c:v>5941.59</c:v>
                </c:pt>
                <c:pt idx="128">
                  <c:v>6001.16</c:v>
                </c:pt>
                <c:pt idx="129">
                  <c:v>6060.87</c:v>
                </c:pt>
                <c:pt idx="130">
                  <c:v>6120.73</c:v>
                </c:pt>
                <c:pt idx="131">
                  <c:v>6180.74</c:v>
                </c:pt>
                <c:pt idx="132">
                  <c:v>6240.9</c:v>
                </c:pt>
                <c:pt idx="133">
                  <c:v>6301.19</c:v>
                </c:pt>
                <c:pt idx="134">
                  <c:v>6361.63</c:v>
                </c:pt>
                <c:pt idx="135">
                  <c:v>6422.21</c:v>
                </c:pt>
                <c:pt idx="136">
                  <c:v>6482.92</c:v>
                </c:pt>
                <c:pt idx="137">
                  <c:v>6543.78</c:v>
                </c:pt>
                <c:pt idx="138">
                  <c:v>6604.76</c:v>
                </c:pt>
                <c:pt idx="139">
                  <c:v>6665.88</c:v>
                </c:pt>
                <c:pt idx="140">
                  <c:v>6727.12</c:v>
                </c:pt>
                <c:pt idx="141">
                  <c:v>6788.5</c:v>
                </c:pt>
                <c:pt idx="142">
                  <c:v>6849.99</c:v>
                </c:pt>
                <c:pt idx="143">
                  <c:v>6911.62</c:v>
                </c:pt>
                <c:pt idx="144">
                  <c:v>6973.36</c:v>
                </c:pt>
                <c:pt idx="145">
                  <c:v>7035.23</c:v>
                </c:pt>
                <c:pt idx="146">
                  <c:v>7097.21</c:v>
                </c:pt>
                <c:pt idx="147">
                  <c:v>7159.31</c:v>
                </c:pt>
                <c:pt idx="148">
                  <c:v>7221.52</c:v>
                </c:pt>
                <c:pt idx="149">
                  <c:v>7283.84</c:v>
                </c:pt>
                <c:pt idx="150">
                  <c:v>7346.27</c:v>
                </c:pt>
                <c:pt idx="151">
                  <c:v>7408.81</c:v>
                </c:pt>
                <c:pt idx="152">
                  <c:v>7471.45</c:v>
                </c:pt>
                <c:pt idx="153">
                  <c:v>7534.19</c:v>
                </c:pt>
                <c:pt idx="154">
                  <c:v>7597.03</c:v>
                </c:pt>
                <c:pt idx="155">
                  <c:v>7659.97</c:v>
                </c:pt>
                <c:pt idx="156">
                  <c:v>7722.98</c:v>
                </c:pt>
                <c:pt idx="157">
                  <c:v>7786.12</c:v>
                </c:pt>
                <c:pt idx="158">
                  <c:v>7849.25</c:v>
                </c:pt>
                <c:pt idx="159">
                  <c:v>7912.64</c:v>
                </c:pt>
                <c:pt idx="160">
                  <c:v>7975.94</c:v>
                </c:pt>
                <c:pt idx="161">
                  <c:v>8039.48</c:v>
                </c:pt>
                <c:pt idx="162">
                  <c:v>8102.95</c:v>
                </c:pt>
                <c:pt idx="163">
                  <c:v>8166.64</c:v>
                </c:pt>
                <c:pt idx="164">
                  <c:v>8230.26</c:v>
                </c:pt>
                <c:pt idx="165">
                  <c:v>8294.09</c:v>
                </c:pt>
                <c:pt idx="166">
                  <c:v>8357.85</c:v>
                </c:pt>
                <c:pt idx="167">
                  <c:v>8421.81</c:v>
                </c:pt>
                <c:pt idx="168">
                  <c:v>8485.7000000000007</c:v>
                </c:pt>
                <c:pt idx="169">
                  <c:v>8549.76</c:v>
                </c:pt>
                <c:pt idx="170">
                  <c:v>8613.77</c:v>
                </c:pt>
                <c:pt idx="171">
                  <c:v>8677.93</c:v>
                </c:pt>
                <c:pt idx="172">
                  <c:v>8742.0400000000009</c:v>
                </c:pt>
                <c:pt idx="173">
                  <c:v>8806.2800000000007</c:v>
                </c:pt>
                <c:pt idx="174">
                  <c:v>8870.48</c:v>
                </c:pt>
                <c:pt idx="175">
                  <c:v>8934.76</c:v>
                </c:pt>
                <c:pt idx="176">
                  <c:v>8999.06</c:v>
                </c:pt>
                <c:pt idx="177">
                  <c:v>9063.4</c:v>
                </c:pt>
                <c:pt idx="178">
                  <c:v>9127.76</c:v>
                </c:pt>
                <c:pt idx="179">
                  <c:v>9192.1299999999992</c:v>
                </c:pt>
                <c:pt idx="180">
                  <c:v>9256.5400000000009</c:v>
                </c:pt>
              </c:numCache>
            </c:numRef>
          </c:xVal>
          <c:yVal>
            <c:numRef>
              <c:f>'ced1'!$B$3:$B$500</c:f>
              <c:numCache>
                <c:formatCode>0.0</c:formatCode>
                <c:ptCount val="498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27.5</c:v>
                </c:pt>
                <c:pt idx="55">
                  <c:v>28</c:v>
                </c:pt>
                <c:pt idx="56">
                  <c:v>28.5</c:v>
                </c:pt>
                <c:pt idx="57">
                  <c:v>29</c:v>
                </c:pt>
                <c:pt idx="58">
                  <c:v>29.5</c:v>
                </c:pt>
                <c:pt idx="59">
                  <c:v>30</c:v>
                </c:pt>
                <c:pt idx="60">
                  <c:v>30.5</c:v>
                </c:pt>
                <c:pt idx="61">
                  <c:v>31</c:v>
                </c:pt>
                <c:pt idx="62">
                  <c:v>31.5</c:v>
                </c:pt>
                <c:pt idx="63">
                  <c:v>32</c:v>
                </c:pt>
                <c:pt idx="64">
                  <c:v>32.5</c:v>
                </c:pt>
                <c:pt idx="65">
                  <c:v>33</c:v>
                </c:pt>
                <c:pt idx="66">
                  <c:v>33.5</c:v>
                </c:pt>
                <c:pt idx="67">
                  <c:v>34</c:v>
                </c:pt>
                <c:pt idx="68">
                  <c:v>34.5</c:v>
                </c:pt>
                <c:pt idx="69">
                  <c:v>35</c:v>
                </c:pt>
                <c:pt idx="70">
                  <c:v>35.5</c:v>
                </c:pt>
                <c:pt idx="71">
                  <c:v>36</c:v>
                </c:pt>
                <c:pt idx="72">
                  <c:v>36.5</c:v>
                </c:pt>
                <c:pt idx="73">
                  <c:v>37</c:v>
                </c:pt>
                <c:pt idx="74">
                  <c:v>37.5</c:v>
                </c:pt>
                <c:pt idx="75">
                  <c:v>38</c:v>
                </c:pt>
                <c:pt idx="76">
                  <c:v>38.5</c:v>
                </c:pt>
                <c:pt idx="77">
                  <c:v>39</c:v>
                </c:pt>
                <c:pt idx="78">
                  <c:v>39.5</c:v>
                </c:pt>
                <c:pt idx="79">
                  <c:v>40</c:v>
                </c:pt>
                <c:pt idx="80">
                  <c:v>40.5</c:v>
                </c:pt>
                <c:pt idx="81">
                  <c:v>41</c:v>
                </c:pt>
                <c:pt idx="82">
                  <c:v>41.5</c:v>
                </c:pt>
                <c:pt idx="83">
                  <c:v>42</c:v>
                </c:pt>
                <c:pt idx="84">
                  <c:v>42.5</c:v>
                </c:pt>
                <c:pt idx="85">
                  <c:v>43</c:v>
                </c:pt>
                <c:pt idx="86">
                  <c:v>43.5</c:v>
                </c:pt>
                <c:pt idx="87">
                  <c:v>44</c:v>
                </c:pt>
                <c:pt idx="88">
                  <c:v>44.5</c:v>
                </c:pt>
                <c:pt idx="89">
                  <c:v>45</c:v>
                </c:pt>
                <c:pt idx="90">
                  <c:v>45.5</c:v>
                </c:pt>
                <c:pt idx="91">
                  <c:v>46</c:v>
                </c:pt>
                <c:pt idx="92">
                  <c:v>46.5</c:v>
                </c:pt>
                <c:pt idx="93">
                  <c:v>47</c:v>
                </c:pt>
                <c:pt idx="94">
                  <c:v>47.5</c:v>
                </c:pt>
                <c:pt idx="95">
                  <c:v>48</c:v>
                </c:pt>
                <c:pt idx="96">
                  <c:v>48.5</c:v>
                </c:pt>
                <c:pt idx="97">
                  <c:v>49</c:v>
                </c:pt>
                <c:pt idx="98">
                  <c:v>49.5</c:v>
                </c:pt>
                <c:pt idx="99">
                  <c:v>50</c:v>
                </c:pt>
                <c:pt idx="100">
                  <c:v>50.5</c:v>
                </c:pt>
                <c:pt idx="101">
                  <c:v>51</c:v>
                </c:pt>
                <c:pt idx="102">
                  <c:v>51.5</c:v>
                </c:pt>
                <c:pt idx="103">
                  <c:v>52</c:v>
                </c:pt>
                <c:pt idx="104">
                  <c:v>52.5</c:v>
                </c:pt>
                <c:pt idx="105">
                  <c:v>53</c:v>
                </c:pt>
                <c:pt idx="106">
                  <c:v>53.5</c:v>
                </c:pt>
                <c:pt idx="107">
                  <c:v>54</c:v>
                </c:pt>
                <c:pt idx="108">
                  <c:v>54.5</c:v>
                </c:pt>
                <c:pt idx="109">
                  <c:v>55</c:v>
                </c:pt>
                <c:pt idx="110">
                  <c:v>55.5</c:v>
                </c:pt>
                <c:pt idx="111">
                  <c:v>56</c:v>
                </c:pt>
                <c:pt idx="112">
                  <c:v>56.5</c:v>
                </c:pt>
                <c:pt idx="113">
                  <c:v>57</c:v>
                </c:pt>
                <c:pt idx="114">
                  <c:v>57.5</c:v>
                </c:pt>
                <c:pt idx="115">
                  <c:v>58</c:v>
                </c:pt>
                <c:pt idx="116">
                  <c:v>58.5</c:v>
                </c:pt>
                <c:pt idx="117">
                  <c:v>59</c:v>
                </c:pt>
                <c:pt idx="118">
                  <c:v>59.5</c:v>
                </c:pt>
                <c:pt idx="119">
                  <c:v>60</c:v>
                </c:pt>
                <c:pt idx="120">
                  <c:v>60.5</c:v>
                </c:pt>
                <c:pt idx="121">
                  <c:v>61</c:v>
                </c:pt>
                <c:pt idx="122">
                  <c:v>61.5</c:v>
                </c:pt>
                <c:pt idx="123">
                  <c:v>62</c:v>
                </c:pt>
                <c:pt idx="124">
                  <c:v>62.5</c:v>
                </c:pt>
                <c:pt idx="125">
                  <c:v>63</c:v>
                </c:pt>
                <c:pt idx="126">
                  <c:v>63.5</c:v>
                </c:pt>
                <c:pt idx="127">
                  <c:v>64</c:v>
                </c:pt>
                <c:pt idx="128">
                  <c:v>64.5</c:v>
                </c:pt>
                <c:pt idx="129">
                  <c:v>65</c:v>
                </c:pt>
                <c:pt idx="130">
                  <c:v>65.5</c:v>
                </c:pt>
                <c:pt idx="131">
                  <c:v>66</c:v>
                </c:pt>
                <c:pt idx="132">
                  <c:v>66.5</c:v>
                </c:pt>
                <c:pt idx="133">
                  <c:v>67</c:v>
                </c:pt>
                <c:pt idx="134">
                  <c:v>67.5</c:v>
                </c:pt>
                <c:pt idx="135">
                  <c:v>68</c:v>
                </c:pt>
                <c:pt idx="136">
                  <c:v>68.5</c:v>
                </c:pt>
                <c:pt idx="137">
                  <c:v>69</c:v>
                </c:pt>
                <c:pt idx="138">
                  <c:v>69.5</c:v>
                </c:pt>
                <c:pt idx="139">
                  <c:v>70</c:v>
                </c:pt>
                <c:pt idx="140">
                  <c:v>70.5</c:v>
                </c:pt>
                <c:pt idx="141">
                  <c:v>71</c:v>
                </c:pt>
                <c:pt idx="142">
                  <c:v>71.5</c:v>
                </c:pt>
                <c:pt idx="143">
                  <c:v>72</c:v>
                </c:pt>
                <c:pt idx="144">
                  <c:v>72.5</c:v>
                </c:pt>
                <c:pt idx="145">
                  <c:v>73</c:v>
                </c:pt>
                <c:pt idx="146">
                  <c:v>73.5</c:v>
                </c:pt>
                <c:pt idx="147">
                  <c:v>74</c:v>
                </c:pt>
                <c:pt idx="148">
                  <c:v>74.5</c:v>
                </c:pt>
                <c:pt idx="149">
                  <c:v>75</c:v>
                </c:pt>
                <c:pt idx="150">
                  <c:v>75.5</c:v>
                </c:pt>
                <c:pt idx="151">
                  <c:v>76</c:v>
                </c:pt>
                <c:pt idx="152">
                  <c:v>76.5</c:v>
                </c:pt>
                <c:pt idx="153">
                  <c:v>77</c:v>
                </c:pt>
                <c:pt idx="154">
                  <c:v>77.5</c:v>
                </c:pt>
                <c:pt idx="155">
                  <c:v>78</c:v>
                </c:pt>
                <c:pt idx="156">
                  <c:v>78.5</c:v>
                </c:pt>
                <c:pt idx="157">
                  <c:v>79</c:v>
                </c:pt>
                <c:pt idx="158">
                  <c:v>79.5</c:v>
                </c:pt>
                <c:pt idx="159">
                  <c:v>80</c:v>
                </c:pt>
                <c:pt idx="160">
                  <c:v>80.5</c:v>
                </c:pt>
                <c:pt idx="161">
                  <c:v>81</c:v>
                </c:pt>
                <c:pt idx="162">
                  <c:v>81.5</c:v>
                </c:pt>
                <c:pt idx="163">
                  <c:v>82</c:v>
                </c:pt>
                <c:pt idx="164">
                  <c:v>82.5</c:v>
                </c:pt>
                <c:pt idx="165">
                  <c:v>83</c:v>
                </c:pt>
                <c:pt idx="166">
                  <c:v>83.5</c:v>
                </c:pt>
                <c:pt idx="167">
                  <c:v>84</c:v>
                </c:pt>
                <c:pt idx="168">
                  <c:v>84.5</c:v>
                </c:pt>
                <c:pt idx="169">
                  <c:v>85</c:v>
                </c:pt>
                <c:pt idx="170">
                  <c:v>85.5</c:v>
                </c:pt>
                <c:pt idx="171">
                  <c:v>86</c:v>
                </c:pt>
                <c:pt idx="172">
                  <c:v>86.5</c:v>
                </c:pt>
                <c:pt idx="173">
                  <c:v>87</c:v>
                </c:pt>
                <c:pt idx="174">
                  <c:v>87.5</c:v>
                </c:pt>
                <c:pt idx="175">
                  <c:v>88</c:v>
                </c:pt>
                <c:pt idx="176">
                  <c:v>88.5</c:v>
                </c:pt>
                <c:pt idx="177">
                  <c:v>89</c:v>
                </c:pt>
                <c:pt idx="178">
                  <c:v>89.5</c:v>
                </c:pt>
                <c:pt idx="179">
                  <c:v>90</c:v>
                </c:pt>
                <c:pt idx="180">
                  <c:v>90.5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95C-B242-AD86-C58C5E7DBC71}"/>
            </c:ext>
          </c:extLst>
        </c:ser>
        <c:ser>
          <c:idx val="1"/>
          <c:order val="1"/>
          <c:tx>
            <c:strRef>
              <c:f>'ced1'!$F$1</c:f>
              <c:strCache>
                <c:ptCount val="1"/>
                <c:pt idx="0">
                  <c:v>θ10mes (°)</c:v>
                </c:pt>
              </c:strCache>
            </c:strRef>
          </c:tx>
          <c:spPr>
            <a:ln w="25400">
              <a:solidFill>
                <a:srgbClr val="0070C0"/>
              </a:solidFill>
              <a:prstDash val="solid"/>
            </a:ln>
          </c:spPr>
          <c:marker>
            <c:symbol val="none"/>
          </c:marker>
          <c:xVal>
            <c:numRef>
              <c:f>'ced1'!$E$3:$E$100</c:f>
              <c:numCache>
                <c:formatCode>General</c:formatCode>
                <c:ptCount val="98"/>
                <c:pt idx="0">
                  <c:v>108</c:v>
                </c:pt>
                <c:pt idx="1">
                  <c:v>180</c:v>
                </c:pt>
                <c:pt idx="2">
                  <c:v>216</c:v>
                </c:pt>
                <c:pt idx="3">
                  <c:v>288</c:v>
                </c:pt>
                <c:pt idx="4">
                  <c:v>360</c:v>
                </c:pt>
                <c:pt idx="5">
                  <c:v>432</c:v>
                </c:pt>
                <c:pt idx="6">
                  <c:v>503.99999999999994</c:v>
                </c:pt>
                <c:pt idx="7">
                  <c:v>540</c:v>
                </c:pt>
                <c:pt idx="8">
                  <c:v>648</c:v>
                </c:pt>
                <c:pt idx="9">
                  <c:v>684</c:v>
                </c:pt>
                <c:pt idx="10">
                  <c:v>756</c:v>
                </c:pt>
                <c:pt idx="11">
                  <c:v>827.99999999999989</c:v>
                </c:pt>
                <c:pt idx="12">
                  <c:v>900</c:v>
                </c:pt>
                <c:pt idx="13">
                  <c:v>1007.9999999999999</c:v>
                </c:pt>
                <c:pt idx="14">
                  <c:v>1080</c:v>
                </c:pt>
                <c:pt idx="15">
                  <c:v>1116</c:v>
                </c:pt>
                <c:pt idx="16">
                  <c:v>1224</c:v>
                </c:pt>
                <c:pt idx="17">
                  <c:v>1296</c:v>
                </c:pt>
                <c:pt idx="18">
                  <c:v>1404</c:v>
                </c:pt>
                <c:pt idx="19">
                  <c:v>1440</c:v>
                </c:pt>
                <c:pt idx="20">
                  <c:v>1548</c:v>
                </c:pt>
                <c:pt idx="21">
                  <c:v>1620</c:v>
                </c:pt>
                <c:pt idx="22">
                  <c:v>1728</c:v>
                </c:pt>
                <c:pt idx="23">
                  <c:v>1800</c:v>
                </c:pt>
                <c:pt idx="24">
                  <c:v>1872</c:v>
                </c:pt>
                <c:pt idx="25">
                  <c:v>1944.0000000000002</c:v>
                </c:pt>
                <c:pt idx="26">
                  <c:v>2052</c:v>
                </c:pt>
                <c:pt idx="27">
                  <c:v>2124</c:v>
                </c:pt>
                <c:pt idx="28">
                  <c:v>2232</c:v>
                </c:pt>
                <c:pt idx="29">
                  <c:v>2304</c:v>
                </c:pt>
                <c:pt idx="30">
                  <c:v>2412</c:v>
                </c:pt>
                <c:pt idx="31">
                  <c:v>2484</c:v>
                </c:pt>
                <c:pt idx="32">
                  <c:v>2592</c:v>
                </c:pt>
                <c:pt idx="33">
                  <c:v>2700</c:v>
                </c:pt>
                <c:pt idx="34">
                  <c:v>2808</c:v>
                </c:pt>
                <c:pt idx="35">
                  <c:v>2880</c:v>
                </c:pt>
                <c:pt idx="36">
                  <c:v>2951.9999999999995</c:v>
                </c:pt>
                <c:pt idx="37">
                  <c:v>3060</c:v>
                </c:pt>
                <c:pt idx="38">
                  <c:v>3168.0000000000005</c:v>
                </c:pt>
                <c:pt idx="39">
                  <c:v>3276</c:v>
                </c:pt>
                <c:pt idx="40">
                  <c:v>3384</c:v>
                </c:pt>
                <c:pt idx="41">
                  <c:v>3456</c:v>
                </c:pt>
                <c:pt idx="42">
                  <c:v>3600</c:v>
                </c:pt>
                <c:pt idx="43">
                  <c:v>3708.0000000000005</c:v>
                </c:pt>
                <c:pt idx="44">
                  <c:v>3780</c:v>
                </c:pt>
                <c:pt idx="45">
                  <c:v>3888.0000000000005</c:v>
                </c:pt>
                <c:pt idx="46">
                  <c:v>3996</c:v>
                </c:pt>
                <c:pt idx="47">
                  <c:v>4104</c:v>
                </c:pt>
                <c:pt idx="48">
                  <c:v>4212</c:v>
                </c:pt>
                <c:pt idx="49">
                  <c:v>4320</c:v>
                </c:pt>
                <c:pt idx="50">
                  <c:v>4428</c:v>
                </c:pt>
                <c:pt idx="51">
                  <c:v>4536</c:v>
                </c:pt>
                <c:pt idx="52">
                  <c:v>4644</c:v>
                </c:pt>
                <c:pt idx="53">
                  <c:v>4752</c:v>
                </c:pt>
                <c:pt idx="54">
                  <c:v>4860</c:v>
                </c:pt>
                <c:pt idx="55">
                  <c:v>4968</c:v>
                </c:pt>
                <c:pt idx="56">
                  <c:v>5076</c:v>
                </c:pt>
                <c:pt idx="57">
                  <c:v>5220</c:v>
                </c:pt>
                <c:pt idx="58">
                  <c:v>5328</c:v>
                </c:pt>
                <c:pt idx="59">
                  <c:v>5436</c:v>
                </c:pt>
                <c:pt idx="60">
                  <c:v>5544</c:v>
                </c:pt>
                <c:pt idx="61">
                  <c:v>5652</c:v>
                </c:pt>
                <c:pt idx="62">
                  <c:v>5760</c:v>
                </c:pt>
                <c:pt idx="63">
                  <c:v>5903.9999999999991</c:v>
                </c:pt>
                <c:pt idx="64">
                  <c:v>6012</c:v>
                </c:pt>
                <c:pt idx="65">
                  <c:v>6120</c:v>
                </c:pt>
                <c:pt idx="66">
                  <c:v>6228</c:v>
                </c:pt>
                <c:pt idx="67">
                  <c:v>6336.0000000000009</c:v>
                </c:pt>
                <c:pt idx="68">
                  <c:v>6516.0000000000009</c:v>
                </c:pt>
                <c:pt idx="69">
                  <c:v>6623.9999999999991</c:v>
                </c:pt>
                <c:pt idx="70">
                  <c:v>6732</c:v>
                </c:pt>
                <c:pt idx="71">
                  <c:v>6876.0000000000009</c:v>
                </c:pt>
                <c:pt idx="72">
                  <c:v>6983.9999999999991</c:v>
                </c:pt>
                <c:pt idx="73">
                  <c:v>7092</c:v>
                </c:pt>
                <c:pt idx="74">
                  <c:v>7236.0000000000009</c:v>
                </c:pt>
                <c:pt idx="75">
                  <c:v>7343.9999999999991</c:v>
                </c:pt>
                <c:pt idx="76">
                  <c:v>7452</c:v>
                </c:pt>
                <c:pt idx="77">
                  <c:v>7596.0000000000009</c:v>
                </c:pt>
                <c:pt idx="78">
                  <c:v>7703.9999999999991</c:v>
                </c:pt>
                <c:pt idx="79">
                  <c:v>7848</c:v>
                </c:pt>
                <c:pt idx="80">
                  <c:v>7956.0000000000009</c:v>
                </c:pt>
                <c:pt idx="81">
                  <c:v>8100</c:v>
                </c:pt>
                <c:pt idx="82">
                  <c:v>8172</c:v>
                </c:pt>
                <c:pt idx="83">
                  <c:v>8316</c:v>
                </c:pt>
                <c:pt idx="84">
                  <c:v>8460</c:v>
                </c:pt>
                <c:pt idx="85">
                  <c:v>8460</c:v>
                </c:pt>
                <c:pt idx="86">
                  <c:v>8460</c:v>
                </c:pt>
                <c:pt idx="87">
                  <c:v>8460</c:v>
                </c:pt>
                <c:pt idx="88">
                  <c:v>8460</c:v>
                </c:pt>
                <c:pt idx="89">
                  <c:v>8460</c:v>
                </c:pt>
                <c:pt idx="90">
                  <c:v>8460</c:v>
                </c:pt>
                <c:pt idx="91">
                  <c:v>8460</c:v>
                </c:pt>
                <c:pt idx="92">
                  <c:v>8460</c:v>
                </c:pt>
                <c:pt idx="93">
                  <c:v>8460</c:v>
                </c:pt>
                <c:pt idx="94">
                  <c:v>8460</c:v>
                </c:pt>
                <c:pt idx="95">
                  <c:v>8568</c:v>
                </c:pt>
                <c:pt idx="96">
                  <c:v>8568</c:v>
                </c:pt>
                <c:pt idx="97">
                  <c:v>8568</c:v>
                </c:pt>
              </c:numCache>
            </c:numRef>
          </c:xVal>
          <c:yVal>
            <c:numRef>
              <c:f>'ced1'!$F$3:$F$100</c:f>
              <c:numCache>
                <c:formatCode>General</c:formatCode>
                <c:ptCount val="98"/>
                <c:pt idx="0">
                  <c:v>1.7</c:v>
                </c:pt>
                <c:pt idx="1">
                  <c:v>2.9</c:v>
                </c:pt>
                <c:pt idx="2">
                  <c:v>3.6</c:v>
                </c:pt>
                <c:pt idx="3">
                  <c:v>4.5</c:v>
                </c:pt>
                <c:pt idx="4">
                  <c:v>5.6</c:v>
                </c:pt>
                <c:pt idx="5">
                  <c:v>6.7</c:v>
                </c:pt>
                <c:pt idx="6">
                  <c:v>7.7</c:v>
                </c:pt>
                <c:pt idx="7">
                  <c:v>8.6999999999999993</c:v>
                </c:pt>
                <c:pt idx="8">
                  <c:v>10</c:v>
                </c:pt>
                <c:pt idx="9">
                  <c:v>10.7</c:v>
                </c:pt>
                <c:pt idx="10">
                  <c:v>11.7</c:v>
                </c:pt>
                <c:pt idx="11">
                  <c:v>12.6</c:v>
                </c:pt>
                <c:pt idx="12">
                  <c:v>13.5</c:v>
                </c:pt>
                <c:pt idx="13">
                  <c:v>15</c:v>
                </c:pt>
                <c:pt idx="14">
                  <c:v>15.7</c:v>
                </c:pt>
                <c:pt idx="15">
                  <c:v>16.5</c:v>
                </c:pt>
                <c:pt idx="16">
                  <c:v>17.8</c:v>
                </c:pt>
                <c:pt idx="17">
                  <c:v>18.899999999999999</c:v>
                </c:pt>
                <c:pt idx="18">
                  <c:v>19.899999999999999</c:v>
                </c:pt>
                <c:pt idx="19">
                  <c:v>20.6</c:v>
                </c:pt>
                <c:pt idx="20">
                  <c:v>21.6</c:v>
                </c:pt>
                <c:pt idx="21">
                  <c:v>22.7</c:v>
                </c:pt>
                <c:pt idx="22">
                  <c:v>23.7</c:v>
                </c:pt>
                <c:pt idx="23">
                  <c:v>24.9</c:v>
                </c:pt>
                <c:pt idx="24">
                  <c:v>25.6</c:v>
                </c:pt>
                <c:pt idx="25">
                  <c:v>26.6</c:v>
                </c:pt>
                <c:pt idx="26">
                  <c:v>27.8</c:v>
                </c:pt>
                <c:pt idx="27">
                  <c:v>28.5</c:v>
                </c:pt>
                <c:pt idx="28">
                  <c:v>29.6</c:v>
                </c:pt>
                <c:pt idx="29">
                  <c:v>30.6</c:v>
                </c:pt>
                <c:pt idx="30">
                  <c:v>31.8</c:v>
                </c:pt>
                <c:pt idx="31">
                  <c:v>32.6</c:v>
                </c:pt>
                <c:pt idx="32">
                  <c:v>33.5</c:v>
                </c:pt>
                <c:pt idx="33">
                  <c:v>34.9</c:v>
                </c:pt>
                <c:pt idx="34">
                  <c:v>35.799999999999997</c:v>
                </c:pt>
                <c:pt idx="35">
                  <c:v>36.700000000000003</c:v>
                </c:pt>
                <c:pt idx="36">
                  <c:v>37.6</c:v>
                </c:pt>
                <c:pt idx="37">
                  <c:v>38.6</c:v>
                </c:pt>
                <c:pt idx="38">
                  <c:v>39.6</c:v>
                </c:pt>
                <c:pt idx="39">
                  <c:v>40.700000000000003</c:v>
                </c:pt>
                <c:pt idx="40">
                  <c:v>41.7</c:v>
                </c:pt>
                <c:pt idx="41">
                  <c:v>42.5</c:v>
                </c:pt>
                <c:pt idx="42">
                  <c:v>43.8</c:v>
                </c:pt>
                <c:pt idx="43">
                  <c:v>44.8</c:v>
                </c:pt>
                <c:pt idx="44">
                  <c:v>45.8</c:v>
                </c:pt>
                <c:pt idx="45">
                  <c:v>46.7</c:v>
                </c:pt>
                <c:pt idx="46">
                  <c:v>47.6</c:v>
                </c:pt>
                <c:pt idx="47">
                  <c:v>48.9</c:v>
                </c:pt>
                <c:pt idx="48">
                  <c:v>49.8</c:v>
                </c:pt>
                <c:pt idx="49">
                  <c:v>50.7</c:v>
                </c:pt>
                <c:pt idx="50">
                  <c:v>51.8</c:v>
                </c:pt>
                <c:pt idx="51">
                  <c:v>52.7</c:v>
                </c:pt>
                <c:pt idx="52">
                  <c:v>53.6</c:v>
                </c:pt>
                <c:pt idx="53">
                  <c:v>54.6</c:v>
                </c:pt>
                <c:pt idx="54">
                  <c:v>55.7</c:v>
                </c:pt>
                <c:pt idx="55">
                  <c:v>56.6</c:v>
                </c:pt>
                <c:pt idx="56">
                  <c:v>57.7</c:v>
                </c:pt>
                <c:pt idx="57">
                  <c:v>58.9</c:v>
                </c:pt>
                <c:pt idx="58">
                  <c:v>59.7</c:v>
                </c:pt>
                <c:pt idx="59">
                  <c:v>60.7</c:v>
                </c:pt>
                <c:pt idx="60">
                  <c:v>61.7</c:v>
                </c:pt>
                <c:pt idx="61">
                  <c:v>62.7</c:v>
                </c:pt>
                <c:pt idx="62">
                  <c:v>63.6</c:v>
                </c:pt>
                <c:pt idx="63">
                  <c:v>64.7</c:v>
                </c:pt>
                <c:pt idx="64">
                  <c:v>65.599999999999994</c:v>
                </c:pt>
                <c:pt idx="65">
                  <c:v>66.599999999999994</c:v>
                </c:pt>
                <c:pt idx="66">
                  <c:v>67.599999999999994</c:v>
                </c:pt>
                <c:pt idx="67">
                  <c:v>68.5</c:v>
                </c:pt>
                <c:pt idx="68">
                  <c:v>69.8</c:v>
                </c:pt>
                <c:pt idx="69">
                  <c:v>70.8</c:v>
                </c:pt>
                <c:pt idx="70">
                  <c:v>71.8</c:v>
                </c:pt>
                <c:pt idx="71">
                  <c:v>72.8</c:v>
                </c:pt>
                <c:pt idx="72">
                  <c:v>73.7</c:v>
                </c:pt>
                <c:pt idx="73">
                  <c:v>74.8</c:v>
                </c:pt>
                <c:pt idx="74">
                  <c:v>75.8</c:v>
                </c:pt>
                <c:pt idx="75">
                  <c:v>76.8</c:v>
                </c:pt>
                <c:pt idx="76">
                  <c:v>77.599999999999994</c:v>
                </c:pt>
                <c:pt idx="77">
                  <c:v>78.7</c:v>
                </c:pt>
                <c:pt idx="78">
                  <c:v>79.599999999999994</c:v>
                </c:pt>
                <c:pt idx="79">
                  <c:v>80.7</c:v>
                </c:pt>
                <c:pt idx="80">
                  <c:v>81.5</c:v>
                </c:pt>
                <c:pt idx="81">
                  <c:v>82.7</c:v>
                </c:pt>
                <c:pt idx="82">
                  <c:v>83.5</c:v>
                </c:pt>
                <c:pt idx="83">
                  <c:v>84.5</c:v>
                </c:pt>
                <c:pt idx="84">
                  <c:v>85.7</c:v>
                </c:pt>
                <c:pt idx="85">
                  <c:v>85.7</c:v>
                </c:pt>
                <c:pt idx="86">
                  <c:v>85.7</c:v>
                </c:pt>
                <c:pt idx="87">
                  <c:v>85.7</c:v>
                </c:pt>
                <c:pt idx="88">
                  <c:v>85.7</c:v>
                </c:pt>
                <c:pt idx="89">
                  <c:v>85.7</c:v>
                </c:pt>
                <c:pt idx="90">
                  <c:v>85.7</c:v>
                </c:pt>
                <c:pt idx="91">
                  <c:v>85.7</c:v>
                </c:pt>
                <c:pt idx="92">
                  <c:v>85.7</c:v>
                </c:pt>
                <c:pt idx="93">
                  <c:v>85.7</c:v>
                </c:pt>
                <c:pt idx="94">
                  <c:v>85.7</c:v>
                </c:pt>
                <c:pt idx="95">
                  <c:v>86.7</c:v>
                </c:pt>
                <c:pt idx="96">
                  <c:v>86.7</c:v>
                </c:pt>
                <c:pt idx="97">
                  <c:v>86.7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95C-B242-AD86-C58C5E7DBC71}"/>
            </c:ext>
          </c:extLst>
        </c:ser>
        <c:ser>
          <c:idx val="2"/>
          <c:order val="2"/>
          <c:tx>
            <c:strRef>
              <c:f>'ced1'!$K$1</c:f>
              <c:strCache>
                <c:ptCount val="1"/>
                <c:pt idx="0">
                  <c:v>θ10theo (°)</c:v>
                </c:pt>
              </c:strCache>
            </c:strRef>
          </c:tx>
          <c:spPr>
            <a:ln w="25400">
              <a:solidFill>
                <a:srgbClr val="00B050"/>
              </a:solidFill>
              <a:prstDash val="solid"/>
            </a:ln>
          </c:spPr>
          <c:marker>
            <c:symbol val="none"/>
          </c:marker>
          <c:xVal>
            <c:numRef>
              <c:f>'ced1'!$H$3:$H$100</c:f>
              <c:numCache>
                <c:formatCode>0</c:formatCode>
                <c:ptCount val="98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  <c:pt idx="12">
                  <c:v>1300</c:v>
                </c:pt>
                <c:pt idx="13">
                  <c:v>1400</c:v>
                </c:pt>
                <c:pt idx="14">
                  <c:v>1500</c:v>
                </c:pt>
                <c:pt idx="15">
                  <c:v>1600</c:v>
                </c:pt>
                <c:pt idx="16">
                  <c:v>1700</c:v>
                </c:pt>
                <c:pt idx="17">
                  <c:v>1800</c:v>
                </c:pt>
                <c:pt idx="18">
                  <c:v>1900</c:v>
                </c:pt>
                <c:pt idx="19">
                  <c:v>2000</c:v>
                </c:pt>
                <c:pt idx="20">
                  <c:v>2100</c:v>
                </c:pt>
                <c:pt idx="21">
                  <c:v>2200</c:v>
                </c:pt>
                <c:pt idx="22">
                  <c:v>2300</c:v>
                </c:pt>
                <c:pt idx="23">
                  <c:v>2400</c:v>
                </c:pt>
                <c:pt idx="24">
                  <c:v>2500</c:v>
                </c:pt>
                <c:pt idx="25">
                  <c:v>2600</c:v>
                </c:pt>
                <c:pt idx="26">
                  <c:v>2700</c:v>
                </c:pt>
                <c:pt idx="27">
                  <c:v>2800</c:v>
                </c:pt>
                <c:pt idx="28">
                  <c:v>2900</c:v>
                </c:pt>
                <c:pt idx="29">
                  <c:v>3000</c:v>
                </c:pt>
                <c:pt idx="30">
                  <c:v>3100</c:v>
                </c:pt>
                <c:pt idx="31">
                  <c:v>3200</c:v>
                </c:pt>
                <c:pt idx="32">
                  <c:v>3300</c:v>
                </c:pt>
                <c:pt idx="33">
                  <c:v>3400</c:v>
                </c:pt>
                <c:pt idx="34">
                  <c:v>3500</c:v>
                </c:pt>
                <c:pt idx="35">
                  <c:v>3600</c:v>
                </c:pt>
                <c:pt idx="36">
                  <c:v>3700</c:v>
                </c:pt>
                <c:pt idx="37">
                  <c:v>3800</c:v>
                </c:pt>
                <c:pt idx="38">
                  <c:v>3900</c:v>
                </c:pt>
                <c:pt idx="39">
                  <c:v>4000</c:v>
                </c:pt>
                <c:pt idx="40">
                  <c:v>4100</c:v>
                </c:pt>
                <c:pt idx="41">
                  <c:v>4200</c:v>
                </c:pt>
                <c:pt idx="42">
                  <c:v>4300</c:v>
                </c:pt>
                <c:pt idx="43">
                  <c:v>4400</c:v>
                </c:pt>
                <c:pt idx="44">
                  <c:v>4500</c:v>
                </c:pt>
                <c:pt idx="45">
                  <c:v>4600</c:v>
                </c:pt>
                <c:pt idx="46">
                  <c:v>4700</c:v>
                </c:pt>
                <c:pt idx="47">
                  <c:v>4800</c:v>
                </c:pt>
                <c:pt idx="48">
                  <c:v>4900</c:v>
                </c:pt>
                <c:pt idx="49">
                  <c:v>5000</c:v>
                </c:pt>
                <c:pt idx="50">
                  <c:v>5100</c:v>
                </c:pt>
                <c:pt idx="51">
                  <c:v>5200</c:v>
                </c:pt>
                <c:pt idx="52">
                  <c:v>5300</c:v>
                </c:pt>
                <c:pt idx="53">
                  <c:v>5400</c:v>
                </c:pt>
                <c:pt idx="54">
                  <c:v>5500</c:v>
                </c:pt>
                <c:pt idx="55">
                  <c:v>5600</c:v>
                </c:pt>
                <c:pt idx="56">
                  <c:v>5700</c:v>
                </c:pt>
                <c:pt idx="57">
                  <c:v>5800</c:v>
                </c:pt>
                <c:pt idx="58">
                  <c:v>5900</c:v>
                </c:pt>
                <c:pt idx="59">
                  <c:v>6000</c:v>
                </c:pt>
                <c:pt idx="60">
                  <c:v>6100</c:v>
                </c:pt>
                <c:pt idx="61">
                  <c:v>6200</c:v>
                </c:pt>
                <c:pt idx="62">
                  <c:v>6300</c:v>
                </c:pt>
                <c:pt idx="63">
                  <c:v>6400</c:v>
                </c:pt>
                <c:pt idx="64">
                  <c:v>6500</c:v>
                </c:pt>
                <c:pt idx="65">
                  <c:v>6600</c:v>
                </c:pt>
                <c:pt idx="66">
                  <c:v>6700</c:v>
                </c:pt>
                <c:pt idx="67">
                  <c:v>6800</c:v>
                </c:pt>
                <c:pt idx="68">
                  <c:v>6900</c:v>
                </c:pt>
                <c:pt idx="69">
                  <c:v>7000</c:v>
                </c:pt>
                <c:pt idx="70">
                  <c:v>7100</c:v>
                </c:pt>
                <c:pt idx="71">
                  <c:v>7200</c:v>
                </c:pt>
                <c:pt idx="72">
                  <c:v>7300</c:v>
                </c:pt>
                <c:pt idx="73">
                  <c:v>7400</c:v>
                </c:pt>
                <c:pt idx="74">
                  <c:v>7500</c:v>
                </c:pt>
                <c:pt idx="75">
                  <c:v>7600</c:v>
                </c:pt>
                <c:pt idx="76">
                  <c:v>7700</c:v>
                </c:pt>
                <c:pt idx="77">
                  <c:v>7800</c:v>
                </c:pt>
                <c:pt idx="78">
                  <c:v>7900</c:v>
                </c:pt>
                <c:pt idx="79">
                  <c:v>8000</c:v>
                </c:pt>
                <c:pt idx="80">
                  <c:v>8100</c:v>
                </c:pt>
                <c:pt idx="81">
                  <c:v>8200</c:v>
                </c:pt>
                <c:pt idx="82">
                  <c:v>8300</c:v>
                </c:pt>
                <c:pt idx="83">
                  <c:v>8400</c:v>
                </c:pt>
                <c:pt idx="84">
                  <c:v>8500</c:v>
                </c:pt>
                <c:pt idx="85">
                  <c:v>8500</c:v>
                </c:pt>
                <c:pt idx="86">
                  <c:v>8500</c:v>
                </c:pt>
                <c:pt idx="87">
                  <c:v>8500</c:v>
                </c:pt>
                <c:pt idx="88">
                  <c:v>8500</c:v>
                </c:pt>
                <c:pt idx="89">
                  <c:v>8500</c:v>
                </c:pt>
                <c:pt idx="90">
                  <c:v>8500</c:v>
                </c:pt>
                <c:pt idx="91">
                  <c:v>8500</c:v>
                </c:pt>
                <c:pt idx="92">
                  <c:v>8500</c:v>
                </c:pt>
                <c:pt idx="93">
                  <c:v>8500</c:v>
                </c:pt>
                <c:pt idx="94">
                  <c:v>8500</c:v>
                </c:pt>
                <c:pt idx="95">
                  <c:v>8600</c:v>
                </c:pt>
                <c:pt idx="96">
                  <c:v>8600</c:v>
                </c:pt>
                <c:pt idx="97">
                  <c:v>8600</c:v>
                </c:pt>
              </c:numCache>
            </c:numRef>
          </c:xVal>
          <c:yVal>
            <c:numRef>
              <c:f>'ced1'!$K$3:$K$100</c:f>
              <c:numCache>
                <c:formatCode>0</c:formatCode>
                <c:ptCount val="98"/>
                <c:pt idx="0">
                  <c:v>1.6645733437789887</c:v>
                </c:pt>
                <c:pt idx="1">
                  <c:v>3.2796205757830128</c:v>
                </c:pt>
                <c:pt idx="2">
                  <c:v>4.8496371184265854</c:v>
                </c:pt>
                <c:pt idx="3">
                  <c:v>6.3784893025162601</c:v>
                </c:pt>
                <c:pt idx="4">
                  <c:v>7.86953110944504</c:v>
                </c:pt>
                <c:pt idx="5">
                  <c:v>9.325694471389248</c:v>
                </c:pt>
                <c:pt idx="6">
                  <c:v>10.749560099299266</c:v>
                </c:pt>
                <c:pt idx="7">
                  <c:v>12.143413736321149</c:v>
                </c:pt>
                <c:pt idx="8">
                  <c:v>13.509291341990652</c:v>
                </c:pt>
                <c:pt idx="9">
                  <c:v>14.849015757865029</c:v>
                </c:pt>
                <c:pt idx="10">
                  <c:v>16.164226738556277</c:v>
                </c:pt>
                <c:pt idx="11">
                  <c:v>17.456405758748637</c:v>
                </c:pt>
                <c:pt idx="12">
                  <c:v>18.726896665550285</c:v>
                </c:pt>
                <c:pt idx="13">
                  <c:v>19.976922996131684</c:v>
                </c:pt>
                <c:pt idx="14">
                  <c:v>21.207602595998544</c:v>
                </c:pt>
                <c:pt idx="15">
                  <c:v>22.419960034994801</c:v>
                </c:pt>
                <c:pt idx="16">
                  <c:v>23.614937213468679</c:v>
                </c:pt>
                <c:pt idx="17">
                  <c:v>24.793402471000203</c:v>
                </c:pt>
                <c:pt idx="18">
                  <c:v>25.956158448317819</c:v>
                </c:pt>
                <c:pt idx="19">
                  <c:v>27.10394890493551</c:v>
                </c:pt>
                <c:pt idx="20">
                  <c:v>28.237464657292868</c:v>
                </c:pt>
                <c:pt idx="21">
                  <c:v>29.357348772322432</c:v>
                </c:pt>
                <c:pt idx="22">
                  <c:v>30.464201127584548</c:v>
                </c:pt>
                <c:pt idx="23">
                  <c:v>31.558582430036907</c:v>
                </c:pt>
                <c:pt idx="24">
                  <c:v>32.641017770111652</c:v>
                </c:pt>
                <c:pt idx="25">
                  <c:v>33.71199977527624</c:v>
                </c:pt>
                <c:pt idx="26">
                  <c:v>34.771991417050089</c:v>
                </c:pt>
                <c:pt idx="27">
                  <c:v>35.821428517072782</c:v>
                </c:pt>
                <c:pt idx="28">
                  <c:v>36.860721990909788</c:v>
                </c:pt>
                <c:pt idx="29">
                  <c:v>37.890259862552895</c:v>
                </c:pt>
                <c:pt idx="30">
                  <c:v>38.91040907780193</c:v>
                </c:pt>
                <c:pt idx="31">
                  <c:v>39.92151714072395</c:v>
                </c:pt>
                <c:pt idx="32">
                  <c:v>40.923913594035035</c:v>
                </c:pt>
                <c:pt idx="33">
                  <c:v>41.917911361423243</c:v>
                </c:pt>
                <c:pt idx="34">
                  <c:v>42.903807967440912</c:v>
                </c:pt>
                <c:pt idx="35">
                  <c:v>43.881886648561419</c:v>
                </c:pt>
                <c:pt idx="36">
                  <c:v>44.852417367265446</c:v>
                </c:pt>
                <c:pt idx="37">
                  <c:v>45.815657739540164</c:v>
                </c:pt>
                <c:pt idx="38">
                  <c:v>46.771853884905745</c:v>
                </c:pt>
                <c:pt idx="39">
                  <c:v>47.721241206990527</c:v>
                </c:pt>
                <c:pt idx="40">
                  <c:v>48.664045111734225</c:v>
                </c:pt>
                <c:pt idx="41">
                  <c:v>49.600481669483038</c:v>
                </c:pt>
                <c:pt idx="42">
                  <c:v>50.530758226534019</c:v>
                </c:pt>
                <c:pt idx="43">
                  <c:v>51.455073971071563</c:v>
                </c:pt>
                <c:pt idx="44">
                  <c:v>52.373620457903726</c:v>
                </c:pt>
                <c:pt idx="45">
                  <c:v>53.286582095939231</c:v>
                </c:pt>
                <c:pt idx="46">
                  <c:v>54.194136601937508</c:v>
                </c:pt>
                <c:pt idx="47">
                  <c:v>55.096455423706402</c:v>
                </c:pt>
                <c:pt idx="48">
                  <c:v>55.993704135608837</c:v>
                </c:pt>
                <c:pt idx="49">
                  <c:v>56.886042808964</c:v>
                </c:pt>
                <c:pt idx="50">
                  <c:v>57.773626359686972</c:v>
                </c:pt>
                <c:pt idx="51">
                  <c:v>58.656604875297994</c:v>
                </c:pt>
                <c:pt idx="52">
                  <c:v>59.535123923245621</c:v>
                </c:pt>
                <c:pt idx="53">
                  <c:v>60.409324842324168</c:v>
                </c:pt>
                <c:pt idx="54">
                  <c:v>61.279345018821374</c:v>
                </c:pt>
                <c:pt idx="55">
                  <c:v>62.145318148907272</c:v>
                </c:pt>
                <c:pt idx="56">
                  <c:v>63.007374488664205</c:v>
                </c:pt>
                <c:pt idx="57">
                  <c:v>63.865641093063999</c:v>
                </c:pt>
                <c:pt idx="58">
                  <c:v>64.72024204511554</c:v>
                </c:pt>
                <c:pt idx="59">
                  <c:v>65.571298676336681</c:v>
                </c:pt>
                <c:pt idx="60">
                  <c:v>66.41892977964568</c:v>
                </c:pt>
                <c:pt idx="61">
                  <c:v>67.263251815719656</c:v>
                </c:pt>
                <c:pt idx="62">
                  <c:v>68.104379113829694</c:v>
                </c:pt>
                <c:pt idx="63">
                  <c:v>68.94242406813332</c:v>
                </c:pt>
                <c:pt idx="64">
                  <c:v>69.777497330387277</c:v>
                </c:pt>
                <c:pt idx="65">
                  <c:v>70.609708000032597</c:v>
                </c:pt>
                <c:pt idx="66">
                  <c:v>71.439163812604917</c:v>
                </c:pt>
                <c:pt idx="67">
                  <c:v>72.265971327430805</c:v>
                </c:pt>
                <c:pt idx="68">
                  <c:v>73.090236115591992</c:v>
                </c:pt>
                <c:pt idx="69">
                  <c:v>73.912062949166824</c:v>
                </c:pt>
                <c:pt idx="70">
                  <c:v>74.73155599280085</c:v>
                </c:pt>
                <c:pt idx="71">
                  <c:v>75.548818998710885</c:v>
                </c:pt>
                <c:pt idx="72">
                  <c:v>76.363955506292697</c:v>
                </c:pt>
                <c:pt idx="73">
                  <c:v>77.177069047585221</c:v>
                </c:pt>
                <c:pt idx="74">
                  <c:v>77.988263359939793</c:v>
                </c:pt>
                <c:pt idx="75">
                  <c:v>78.797642607362562</c:v>
                </c:pt>
                <c:pt idx="76">
                  <c:v>79.60531161213288</c:v>
                </c:pt>
                <c:pt idx="77">
                  <c:v>80.411376098466704</c:v>
                </c:pt>
                <c:pt idx="78">
                  <c:v>81.215942950182722</c:v>
                </c:pt>
                <c:pt idx="79">
                  <c:v>82.019120484554506</c:v>
                </c:pt>
                <c:pt idx="80">
                  <c:v>82.821018744794358</c:v>
                </c:pt>
                <c:pt idx="81">
                  <c:v>83.621749813922335</c:v>
                </c:pt>
                <c:pt idx="82">
                  <c:v>84.42142815313629</c:v>
                </c:pt>
                <c:pt idx="83">
                  <c:v>85.220170968222249</c:v>
                </c:pt>
                <c:pt idx="84">
                  <c:v>86.018098608044014</c:v>
                </c:pt>
                <c:pt idx="85">
                  <c:v>86.018098608044014</c:v>
                </c:pt>
                <c:pt idx="86">
                  <c:v>86.018098608044014</c:v>
                </c:pt>
                <c:pt idx="87">
                  <c:v>86.018098608044014</c:v>
                </c:pt>
                <c:pt idx="88">
                  <c:v>86.018098608044014</c:v>
                </c:pt>
                <c:pt idx="89">
                  <c:v>86.018098608044014</c:v>
                </c:pt>
                <c:pt idx="90">
                  <c:v>86.018098608044014</c:v>
                </c:pt>
                <c:pt idx="91">
                  <c:v>86.018098608044014</c:v>
                </c:pt>
                <c:pt idx="92">
                  <c:v>86.018098608044014</c:v>
                </c:pt>
                <c:pt idx="93">
                  <c:v>86.018098608044014</c:v>
                </c:pt>
                <c:pt idx="94">
                  <c:v>86.018098608044014</c:v>
                </c:pt>
                <c:pt idx="95">
                  <c:v>86.815334999741182</c:v>
                </c:pt>
                <c:pt idx="96">
                  <c:v>86.815334999741182</c:v>
                </c:pt>
                <c:pt idx="97">
                  <c:v>86.815334999741182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95C-B242-AD86-C58C5E7DBC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953664"/>
        <c:axId val="128115840"/>
      </c:scatterChart>
      <c:valAx>
        <c:axId val="121953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l-GR" sz="1800"/>
                  <a:t>θ</a:t>
                </a:r>
                <a:r>
                  <a:rPr lang="fr-FR" sz="1100"/>
                  <a:t>34 (°)</a:t>
                </a:r>
              </a:p>
            </c:rich>
          </c:tx>
          <c:layout>
            <c:manualLayout>
              <c:xMode val="edge"/>
              <c:yMode val="edge"/>
              <c:x val="0.40732938532953039"/>
              <c:y val="0.9113573407202205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8115840"/>
        <c:crosses val="autoZero"/>
        <c:crossBetween val="midCat"/>
      </c:valAx>
      <c:valAx>
        <c:axId val="1281158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l-GR" sz="1600"/>
                  <a:t>θ</a:t>
                </a:r>
                <a:r>
                  <a:rPr lang="fr-FR" sz="1000"/>
                  <a:t>10 (°)</a:t>
                </a:r>
              </a:p>
            </c:rich>
          </c:tx>
          <c:layout>
            <c:manualLayout>
              <c:xMode val="edge"/>
              <c:yMode val="edge"/>
              <c:x val="9.542752499558488E-5"/>
              <c:y val="0.4519069228541083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1953664"/>
        <c:crosses val="autoZero"/>
        <c:crossBetween val="midCat"/>
      </c:valAx>
      <c:spPr>
        <a:solidFill>
          <a:schemeClr val="bg1">
            <a:lumMod val="95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875321305800642"/>
          <c:y val="0.44459833795013826"/>
          <c:w val="0.13050546979612399"/>
          <c:h val="0.173407012378296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28" footer="0.49212598450000028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40097</xdr:colOff>
      <xdr:row>15</xdr:row>
      <xdr:rowOff>173959</xdr:rowOff>
    </xdr:from>
    <xdr:to>
      <xdr:col>25</xdr:col>
      <xdr:colOff>538200</xdr:colOff>
      <xdr:row>39</xdr:row>
      <xdr:rowOff>68064</xdr:rowOff>
    </xdr:to>
    <xdr:graphicFrame macro="">
      <xdr:nvGraphicFramePr>
        <xdr:cNvPr id="1025" name="Graphiqu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19</xdr:col>
      <xdr:colOff>985629</xdr:colOff>
      <xdr:row>1</xdr:row>
      <xdr:rowOff>85696</xdr:rowOff>
    </xdr:from>
    <xdr:to>
      <xdr:col>25</xdr:col>
      <xdr:colOff>679173</xdr:colOff>
      <xdr:row>7</xdr:row>
      <xdr:rowOff>33925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067259" y="847696"/>
          <a:ext cx="4381501" cy="1140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25"/>
  <sheetViews>
    <sheetView tabSelected="1" topLeftCell="I1" zoomScaleNormal="100" workbookViewId="0">
      <selection activeCell="L1" sqref="L1:AH1048576"/>
    </sheetView>
  </sheetViews>
  <sheetFormatPr baseColWidth="10" defaultRowHeight="13" x14ac:dyDescent="0.15"/>
  <cols>
    <col min="1" max="1" width="7.5" style="18" customWidth="1"/>
    <col min="2" max="2" width="5.6640625" style="20" customWidth="1"/>
    <col min="3" max="3" width="1.1640625" style="11" customWidth="1"/>
    <col min="4" max="4" width="5.6640625" style="2" customWidth="1"/>
    <col min="5" max="5" width="6.5" style="2" customWidth="1"/>
    <col min="6" max="6" width="6.83203125" style="2" customWidth="1"/>
    <col min="7" max="7" width="1.33203125" style="5" customWidth="1"/>
    <col min="8" max="8" width="6.6640625" style="15" customWidth="1"/>
    <col min="9" max="9" width="5.5" style="15" customWidth="1"/>
    <col min="10" max="10" width="7.5" style="17" customWidth="1"/>
    <col min="11" max="11" width="5.83203125" style="17" customWidth="1"/>
    <col min="12" max="12" width="4" style="60" customWidth="1"/>
    <col min="13" max="13" width="8.33203125" style="61" customWidth="1"/>
    <col min="14" max="14" width="5.6640625" style="61" customWidth="1"/>
    <col min="15" max="15" width="6.33203125" style="61" customWidth="1"/>
    <col min="16" max="16" width="1.5" style="61" customWidth="1"/>
    <col min="17" max="17" width="7" style="61" customWidth="1"/>
    <col min="18" max="18" width="11.5" style="61"/>
    <col min="19" max="19" width="1.6640625" style="62" customWidth="1"/>
    <col min="20" max="20" width="15.5" style="61" customWidth="1"/>
    <col min="21" max="22" width="11.5" style="61"/>
    <col min="23" max="23" width="10.6640625" style="62" customWidth="1"/>
    <col min="24" max="28" width="10.6640625" style="63" customWidth="1"/>
    <col min="29" max="30" width="11.5" style="62"/>
    <col min="31" max="33" width="11.5" style="61"/>
    <col min="34" max="34" width="10.83203125" style="61"/>
  </cols>
  <sheetData>
    <row r="1" spans="1:34" s="1" customFormat="1" ht="59" x14ac:dyDescent="0.15">
      <c r="A1" s="34" t="s">
        <v>27</v>
      </c>
      <c r="B1" s="19" t="s">
        <v>24</v>
      </c>
      <c r="C1" s="9"/>
      <c r="D1" s="12" t="s">
        <v>23</v>
      </c>
      <c r="E1" s="6" t="s">
        <v>25</v>
      </c>
      <c r="F1" s="6" t="s">
        <v>21</v>
      </c>
      <c r="G1" s="7"/>
      <c r="H1" s="13" t="s">
        <v>26</v>
      </c>
      <c r="I1" s="13" t="s">
        <v>11</v>
      </c>
      <c r="J1" s="16" t="s">
        <v>12</v>
      </c>
      <c r="K1" s="16" t="s">
        <v>22</v>
      </c>
      <c r="L1" s="52"/>
      <c r="M1" s="53"/>
      <c r="N1" s="53"/>
      <c r="O1" s="54" t="s">
        <v>16</v>
      </c>
      <c r="P1" s="55"/>
      <c r="Q1" s="55"/>
      <c r="R1" s="55"/>
      <c r="S1" s="55"/>
      <c r="T1" s="55"/>
      <c r="U1" s="55"/>
      <c r="V1" s="55"/>
      <c r="W1" s="56"/>
      <c r="X1" s="56"/>
      <c r="Y1" s="57"/>
      <c r="Z1" s="56"/>
      <c r="AA1" s="56"/>
      <c r="AB1" s="56"/>
      <c r="AC1" s="58"/>
      <c r="AD1" s="58"/>
      <c r="AE1" s="53"/>
      <c r="AF1" s="53"/>
      <c r="AG1" s="53"/>
      <c r="AH1" s="53"/>
    </row>
    <row r="2" spans="1:34" s="1" customFormat="1" ht="18.75" customHeight="1" x14ac:dyDescent="0.25">
      <c r="A2" s="35" t="s">
        <v>20</v>
      </c>
      <c r="B2" s="36"/>
      <c r="C2" s="10"/>
      <c r="D2" s="37" t="s">
        <v>18</v>
      </c>
      <c r="E2" s="38"/>
      <c r="F2" s="39"/>
      <c r="G2" s="8"/>
      <c r="H2" s="40" t="s">
        <v>19</v>
      </c>
      <c r="I2" s="41"/>
      <c r="J2" s="41"/>
      <c r="K2" s="42"/>
      <c r="L2" s="59"/>
      <c r="M2" s="53"/>
      <c r="N2" s="53"/>
      <c r="O2" s="53"/>
      <c r="P2" s="53"/>
      <c r="Q2" s="53"/>
      <c r="R2" s="53"/>
      <c r="S2" s="58"/>
      <c r="T2" s="53"/>
      <c r="U2" s="53"/>
      <c r="V2" s="58"/>
      <c r="W2" s="56"/>
      <c r="X2" s="56"/>
      <c r="Y2" s="57"/>
      <c r="Z2" s="56"/>
      <c r="AA2" s="56"/>
      <c r="AB2" s="56"/>
      <c r="AC2" s="58"/>
      <c r="AD2" s="58"/>
      <c r="AE2" s="53"/>
      <c r="AF2" s="53"/>
      <c r="AG2" s="53"/>
      <c r="AH2" s="53"/>
    </row>
    <row r="3" spans="1:34" ht="15" x14ac:dyDescent="0.2">
      <c r="A3" s="21">
        <v>61.365499999999997</v>
      </c>
      <c r="B3" s="22">
        <v>0.5</v>
      </c>
      <c r="C3" s="23"/>
      <c r="D3" s="24">
        <v>0.3</v>
      </c>
      <c r="E3" s="24">
        <f>D3*360</f>
        <v>108</v>
      </c>
      <c r="F3" s="24">
        <v>1.7</v>
      </c>
      <c r="G3" s="25"/>
      <c r="H3" s="26">
        <v>100</v>
      </c>
      <c r="I3" s="26">
        <f>'ced1'!$O$15-'ced1'!$O$11*H3/360</f>
        <v>168.88888888888889</v>
      </c>
      <c r="J3" s="27">
        <f t="shared" ref="J3:J34" si="0">I3*I3</f>
        <v>28523.456790123455</v>
      </c>
      <c r="K3" s="26">
        <f>(ACOS((J3-($R$12+$R$13+$R$14))/(2*$O$13*$U$13))-$U$15)*360/(2*PI())</f>
        <v>1.6645733437789887</v>
      </c>
      <c r="V3" s="62"/>
    </row>
    <row r="4" spans="1:34" ht="15" x14ac:dyDescent="0.2">
      <c r="A4" s="21">
        <v>91.804299999999998</v>
      </c>
      <c r="B4" s="28">
        <v>1</v>
      </c>
      <c r="C4" s="29"/>
      <c r="D4" s="30">
        <v>0.5</v>
      </c>
      <c r="E4" s="30">
        <f t="shared" ref="E4:E67" si="1">D4*360</f>
        <v>180</v>
      </c>
      <c r="F4" s="30">
        <v>2.9</v>
      </c>
      <c r="G4" s="25"/>
      <c r="H4" s="31">
        <v>200</v>
      </c>
      <c r="I4" s="26">
        <f>'ced1'!$O$15-'ced1'!$O$11*H4/360</f>
        <v>167.77777777777777</v>
      </c>
      <c r="J4" s="32">
        <f t="shared" si="0"/>
        <v>28149.382716049382</v>
      </c>
      <c r="K4" s="26">
        <f t="shared" ref="K4:K7" si="2">(ACOS((J4-($R$12+$R$13+$R$14))/(2*$O$13*$U$13))-$U$15)*360/(2*PI())</f>
        <v>3.2796205757830128</v>
      </c>
      <c r="V4" s="62"/>
    </row>
    <row r="5" spans="1:34" ht="15" x14ac:dyDescent="0.2">
      <c r="A5" s="21">
        <v>122.529</v>
      </c>
      <c r="B5" s="28">
        <v>1.5</v>
      </c>
      <c r="C5" s="29"/>
      <c r="D5" s="30">
        <v>0.6</v>
      </c>
      <c r="E5" s="30">
        <f t="shared" si="1"/>
        <v>216</v>
      </c>
      <c r="F5" s="30">
        <v>3.6</v>
      </c>
      <c r="G5" s="25"/>
      <c r="H5" s="26">
        <v>300</v>
      </c>
      <c r="I5" s="26">
        <f>'ced1'!$O$15-'ced1'!$O$11*H5/360</f>
        <v>166.66666666666666</v>
      </c>
      <c r="J5" s="32">
        <f t="shared" si="0"/>
        <v>27777.777777777774</v>
      </c>
      <c r="K5" s="26">
        <f t="shared" si="2"/>
        <v>4.8496371184265854</v>
      </c>
      <c r="V5" s="62"/>
    </row>
    <row r="6" spans="1:34" ht="15" x14ac:dyDescent="0.2">
      <c r="A6" s="21">
        <v>153.54</v>
      </c>
      <c r="B6" s="22">
        <v>2</v>
      </c>
      <c r="C6" s="29"/>
      <c r="D6" s="30">
        <v>0.8</v>
      </c>
      <c r="E6" s="30">
        <f t="shared" si="1"/>
        <v>288</v>
      </c>
      <c r="F6" s="30">
        <v>4.5</v>
      </c>
      <c r="G6" s="25"/>
      <c r="H6" s="31">
        <v>400</v>
      </c>
      <c r="I6" s="26">
        <f>'ced1'!$O$15-'ced1'!$O$11*H6/360</f>
        <v>165.55555555555554</v>
      </c>
      <c r="J6" s="32">
        <f t="shared" si="0"/>
        <v>27408.641975308637</v>
      </c>
      <c r="K6" s="26">
        <f t="shared" si="2"/>
        <v>6.3784893025162601</v>
      </c>
      <c r="V6" s="62"/>
    </row>
    <row r="7" spans="1:34" ht="15" x14ac:dyDescent="0.2">
      <c r="A7" s="21">
        <v>184.83580000000001</v>
      </c>
      <c r="B7" s="28">
        <v>2.5</v>
      </c>
      <c r="C7" s="29"/>
      <c r="D7" s="30">
        <v>1</v>
      </c>
      <c r="E7" s="30">
        <f t="shared" si="1"/>
        <v>360</v>
      </c>
      <c r="F7" s="30">
        <v>5.6</v>
      </c>
      <c r="G7" s="25"/>
      <c r="H7" s="26">
        <v>500</v>
      </c>
      <c r="I7" s="26">
        <f>'ced1'!$O$15-'ced1'!$O$11*H7/360</f>
        <v>164.44444444444446</v>
      </c>
      <c r="J7" s="32">
        <f t="shared" si="0"/>
        <v>27041.975308641981</v>
      </c>
      <c r="K7" s="26">
        <f t="shared" si="2"/>
        <v>7.86953110944504</v>
      </c>
    </row>
    <row r="8" spans="1:34" ht="15" x14ac:dyDescent="0.2">
      <c r="A8" s="21">
        <v>216.416</v>
      </c>
      <c r="B8" s="28">
        <v>3</v>
      </c>
      <c r="C8" s="29"/>
      <c r="D8" s="30">
        <v>1.2</v>
      </c>
      <c r="E8" s="30">
        <f t="shared" si="1"/>
        <v>432</v>
      </c>
      <c r="F8" s="30">
        <v>6.7</v>
      </c>
      <c r="G8" s="25"/>
      <c r="H8" s="31">
        <v>600</v>
      </c>
      <c r="I8" s="26">
        <f>'ced1'!$O$15-'ced1'!$O$11*H8/360</f>
        <v>163.33333333333334</v>
      </c>
      <c r="J8" s="32">
        <f t="shared" si="0"/>
        <v>26677.777777777781</v>
      </c>
      <c r="K8" s="26">
        <f>(ACOS((J8-('ced1'!$R$12+'ced1'!$R$13+'ced1'!$R$14))/(2*'ced1'!$O$13*'ced1'!$U$13))-'ced1'!$U$15)*360/(2*PI())</f>
        <v>9.325694471389248</v>
      </c>
    </row>
    <row r="9" spans="1:34" ht="15" x14ac:dyDescent="0.2">
      <c r="A9" s="21">
        <v>248.27977000000001</v>
      </c>
      <c r="B9" s="22">
        <v>3.5</v>
      </c>
      <c r="C9" s="29"/>
      <c r="D9" s="30">
        <v>1.4</v>
      </c>
      <c r="E9" s="30">
        <f t="shared" si="1"/>
        <v>503.99999999999994</v>
      </c>
      <c r="F9" s="30">
        <v>7.7</v>
      </c>
      <c r="G9" s="25"/>
      <c r="H9" s="26">
        <v>700</v>
      </c>
      <c r="I9" s="26">
        <f>'ced1'!$O$15-'ced1'!$O$11*H9/360</f>
        <v>162.22222222222223</v>
      </c>
      <c r="J9" s="32">
        <f t="shared" si="0"/>
        <v>26316.04938271605</v>
      </c>
      <c r="K9" s="26">
        <f>(ACOS((J9-('ced1'!$R$12+'ced1'!$R$13+'ced1'!$R$14))/(2*'ced1'!$O$13*'ced1'!$U$13))-'ced1'!$U$15)*360/(2*PI())</f>
        <v>10.749560099299266</v>
      </c>
    </row>
    <row r="10" spans="1:34" ht="16" thickBot="1" x14ac:dyDescent="0.25">
      <c r="A10" s="21">
        <v>280.42700000000002</v>
      </c>
      <c r="B10" s="28">
        <v>4</v>
      </c>
      <c r="C10" s="29"/>
      <c r="D10" s="30">
        <v>1.5</v>
      </c>
      <c r="E10" s="30">
        <f t="shared" si="1"/>
        <v>540</v>
      </c>
      <c r="F10" s="30">
        <v>8.6999999999999993</v>
      </c>
      <c r="G10" s="25"/>
      <c r="H10" s="31">
        <v>800</v>
      </c>
      <c r="I10" s="26">
        <f>'ced1'!$O$15-'ced1'!$O$11*H10/360</f>
        <v>161.11111111111111</v>
      </c>
      <c r="J10" s="32">
        <f t="shared" si="0"/>
        <v>25956.790123456791</v>
      </c>
      <c r="K10" s="26">
        <f>(ACOS((J10-('ced1'!$R$12+'ced1'!$R$13+'ced1'!$R$14))/(2*'ced1'!$O$13*'ced1'!$U$13))-'ced1'!$U$15)*360/(2*PI())</f>
        <v>12.143413736321149</v>
      </c>
    </row>
    <row r="11" spans="1:34" ht="17" thickBot="1" x14ac:dyDescent="0.25">
      <c r="A11" s="21">
        <v>312.85599999999999</v>
      </c>
      <c r="B11" s="28">
        <v>4.5</v>
      </c>
      <c r="C11" s="29"/>
      <c r="D11" s="30">
        <v>1.8</v>
      </c>
      <c r="E11" s="30">
        <f t="shared" si="1"/>
        <v>648</v>
      </c>
      <c r="F11" s="30">
        <v>10</v>
      </c>
      <c r="G11" s="25"/>
      <c r="H11" s="26">
        <v>900</v>
      </c>
      <c r="I11" s="26">
        <f>'ced1'!$O$15-'ced1'!$O$11*H11/360</f>
        <v>160</v>
      </c>
      <c r="J11" s="32">
        <f t="shared" si="0"/>
        <v>25600</v>
      </c>
      <c r="K11" s="26">
        <f>(ACOS((J11-('ced1'!$R$12+'ced1'!$R$13+'ced1'!$R$14))/(2*'ced1'!$O$13*'ced1'!$U$13))-'ced1'!$U$15)*360/(2*PI())</f>
        <v>13.509291341990652</v>
      </c>
      <c r="M11" s="43"/>
      <c r="N11" s="44" t="s">
        <v>3</v>
      </c>
      <c r="O11" s="45">
        <v>4</v>
      </c>
      <c r="P11" s="64"/>
      <c r="Q11" s="64"/>
      <c r="R11" s="64"/>
      <c r="S11" s="64"/>
      <c r="T11" s="64"/>
      <c r="U11" s="64"/>
    </row>
    <row r="12" spans="1:34" ht="17" thickBot="1" x14ac:dyDescent="0.25">
      <c r="A12" s="21">
        <v>345.56700000000001</v>
      </c>
      <c r="B12" s="22">
        <v>5</v>
      </c>
      <c r="C12" s="29"/>
      <c r="D12" s="30">
        <v>1.9</v>
      </c>
      <c r="E12" s="30">
        <f t="shared" si="1"/>
        <v>684</v>
      </c>
      <c r="F12" s="30">
        <v>10.7</v>
      </c>
      <c r="G12" s="25"/>
      <c r="H12" s="31">
        <v>1000</v>
      </c>
      <c r="I12" s="26">
        <f>'ced1'!$O$15-'ced1'!$O$11*H12/360</f>
        <v>158.88888888888889</v>
      </c>
      <c r="J12" s="32">
        <f t="shared" si="0"/>
        <v>25245.679012345678</v>
      </c>
      <c r="K12" s="26">
        <f>(ACOS((J12-('ced1'!$R$12+'ced1'!$R$13+'ced1'!$R$14))/(2*'ced1'!$O$13*'ced1'!$U$13))-'ced1'!$U$15)*360/(2*PI())</f>
        <v>14.849015757865029</v>
      </c>
      <c r="M12" s="46" t="s">
        <v>13</v>
      </c>
      <c r="N12" s="47" t="s">
        <v>0</v>
      </c>
      <c r="O12" s="48">
        <v>80</v>
      </c>
      <c r="P12" s="64"/>
      <c r="Q12" s="44" t="s">
        <v>4</v>
      </c>
      <c r="R12" s="45">
        <f>O12*O12</f>
        <v>6400</v>
      </c>
      <c r="S12" s="64"/>
      <c r="T12" s="64"/>
      <c r="U12" s="64"/>
    </row>
    <row r="13" spans="1:34" ht="16" x14ac:dyDescent="0.2">
      <c r="A13" s="21">
        <v>378.55900000000003</v>
      </c>
      <c r="B13" s="28">
        <v>5.5</v>
      </c>
      <c r="C13" s="29"/>
      <c r="D13" s="30">
        <v>2.1</v>
      </c>
      <c r="E13" s="30">
        <f t="shared" si="1"/>
        <v>756</v>
      </c>
      <c r="F13" s="30">
        <v>11.7</v>
      </c>
      <c r="G13" s="25"/>
      <c r="H13" s="26">
        <v>1100</v>
      </c>
      <c r="I13" s="26">
        <f>'ced1'!$O$15-'ced1'!$O$11*H13/360</f>
        <v>157.77777777777777</v>
      </c>
      <c r="J13" s="32">
        <f t="shared" si="0"/>
        <v>24893.827160493824</v>
      </c>
      <c r="K13" s="26">
        <f>(ACOS((J13-('ced1'!$R$12+'ced1'!$R$13+'ced1'!$R$14))/(2*'ced1'!$O$13*'ced1'!$U$13))-'ced1'!$U$15)*360/(2*PI())</f>
        <v>16.164226738556277</v>
      </c>
      <c r="M13" s="46" t="s">
        <v>14</v>
      </c>
      <c r="N13" s="47" t="s">
        <v>1</v>
      </c>
      <c r="O13" s="48">
        <v>80</v>
      </c>
      <c r="P13" s="64"/>
      <c r="Q13" s="47" t="s">
        <v>5</v>
      </c>
      <c r="R13" s="48">
        <f>O13*O13</f>
        <v>6400</v>
      </c>
      <c r="S13" s="64"/>
      <c r="T13" s="44" t="s">
        <v>8</v>
      </c>
      <c r="U13" s="45">
        <f>SQRT(R14+R12)</f>
        <v>106.30145812734649</v>
      </c>
    </row>
    <row r="14" spans="1:34" ht="16" x14ac:dyDescent="0.2">
      <c r="A14" s="21">
        <v>411.83199999999999</v>
      </c>
      <c r="B14" s="28">
        <v>6</v>
      </c>
      <c r="C14" s="29"/>
      <c r="D14" s="30">
        <v>2.2999999999999998</v>
      </c>
      <c r="E14" s="30">
        <f t="shared" si="1"/>
        <v>827.99999999999989</v>
      </c>
      <c r="F14" s="30">
        <v>12.6</v>
      </c>
      <c r="G14" s="25"/>
      <c r="H14" s="31">
        <v>1200</v>
      </c>
      <c r="I14" s="26">
        <f>'ced1'!$O$15-'ced1'!$O$11*H14/360</f>
        <v>156.66666666666666</v>
      </c>
      <c r="J14" s="32">
        <f t="shared" si="0"/>
        <v>24544.444444444442</v>
      </c>
      <c r="K14" s="26">
        <f>(ACOS((J14-('ced1'!$R$12+'ced1'!$R$13+'ced1'!$R$14))/(2*'ced1'!$O$13*'ced1'!$U$13))-'ced1'!$U$15)*360/(2*PI())</f>
        <v>17.456405758748637</v>
      </c>
      <c r="M14" s="46" t="s">
        <v>15</v>
      </c>
      <c r="N14" s="47" t="s">
        <v>2</v>
      </c>
      <c r="O14" s="48">
        <v>70</v>
      </c>
      <c r="P14" s="64"/>
      <c r="Q14" s="47" t="s">
        <v>6</v>
      </c>
      <c r="R14" s="48">
        <f>O14*O14</f>
        <v>4900</v>
      </c>
      <c r="S14" s="64"/>
      <c r="T14" s="47" t="s">
        <v>7</v>
      </c>
      <c r="U14" s="48">
        <f>(O13+O14)*(O13+O14)</f>
        <v>22500</v>
      </c>
    </row>
    <row r="15" spans="1:34" ht="17" thickBot="1" x14ac:dyDescent="0.25">
      <c r="A15" s="21">
        <v>445.38400000000001</v>
      </c>
      <c r="B15" s="22">
        <v>6.5</v>
      </c>
      <c r="C15" s="29"/>
      <c r="D15" s="30">
        <v>2.5</v>
      </c>
      <c r="E15" s="30">
        <f t="shared" si="1"/>
        <v>900</v>
      </c>
      <c r="F15" s="30">
        <v>13.5</v>
      </c>
      <c r="G15" s="25"/>
      <c r="H15" s="26">
        <v>1300</v>
      </c>
      <c r="I15" s="26">
        <f>'ced1'!$O$15-'ced1'!$O$11*H15/360</f>
        <v>155.55555555555554</v>
      </c>
      <c r="J15" s="32">
        <f t="shared" si="0"/>
        <v>24197.530864197528</v>
      </c>
      <c r="K15" s="26">
        <f>(ACOS((J15-('ced1'!$R$12+'ced1'!$R$13+'ced1'!$R$14))/(2*'ced1'!$O$13*'ced1'!$U$13))-'ced1'!$U$15)*360/(2*PI())</f>
        <v>18.726896665550285</v>
      </c>
      <c r="M15" s="49" t="s">
        <v>17</v>
      </c>
      <c r="N15" s="50" t="s">
        <v>28</v>
      </c>
      <c r="O15" s="51">
        <f>SQRT(R12+U14)</f>
        <v>170</v>
      </c>
      <c r="P15" s="64"/>
      <c r="Q15" s="50" t="s">
        <v>9</v>
      </c>
      <c r="R15" s="51">
        <f>O12/O14</f>
        <v>1.1428571428571428</v>
      </c>
      <c r="S15" s="64"/>
      <c r="T15" s="50" t="s">
        <v>10</v>
      </c>
      <c r="U15" s="51">
        <f>ATAN(R15)</f>
        <v>0.85196632717327203</v>
      </c>
    </row>
    <row r="16" spans="1:34" ht="15" x14ac:dyDescent="0.2">
      <c r="A16" s="21">
        <v>479.21499999999997</v>
      </c>
      <c r="B16" s="28">
        <v>7</v>
      </c>
      <c r="C16" s="29"/>
      <c r="D16" s="30">
        <v>2.8</v>
      </c>
      <c r="E16" s="30">
        <f t="shared" si="1"/>
        <v>1007.9999999999999</v>
      </c>
      <c r="F16" s="30">
        <v>15</v>
      </c>
      <c r="G16" s="25"/>
      <c r="H16" s="31">
        <v>1400</v>
      </c>
      <c r="I16" s="26">
        <f>'ced1'!$O$15-'ced1'!$O$11*H16/360</f>
        <v>154.44444444444446</v>
      </c>
      <c r="J16" s="32">
        <f t="shared" si="0"/>
        <v>23853.08641975309</v>
      </c>
      <c r="K16" s="26">
        <f>(ACOS((J16-('ced1'!$R$12+'ced1'!$R$13+'ced1'!$R$14))/(2*'ced1'!$O$13*'ced1'!$U$13))-'ced1'!$U$15)*360/(2*PI())</f>
        <v>19.976922996131684</v>
      </c>
    </row>
    <row r="17" spans="1:11" ht="15" x14ac:dyDescent="0.2">
      <c r="A17" s="21">
        <v>513.32500000000005</v>
      </c>
      <c r="B17" s="28">
        <v>7.5</v>
      </c>
      <c r="C17" s="29"/>
      <c r="D17" s="30">
        <v>3</v>
      </c>
      <c r="E17" s="30">
        <f t="shared" si="1"/>
        <v>1080</v>
      </c>
      <c r="F17" s="30">
        <v>15.7</v>
      </c>
      <c r="G17" s="25"/>
      <c r="H17" s="26">
        <v>1500</v>
      </c>
      <c r="I17" s="26">
        <f>'ced1'!$O$15-'ced1'!$O$11*H17/360</f>
        <v>153.33333333333334</v>
      </c>
      <c r="J17" s="32">
        <f t="shared" si="0"/>
        <v>23511.111111111113</v>
      </c>
      <c r="K17" s="26">
        <f>(ACOS((J17-('ced1'!$R$12+'ced1'!$R$13+'ced1'!$R$14))/(2*'ced1'!$O$13*'ced1'!$U$13))-'ced1'!$U$15)*360/(2*PI())</f>
        <v>21.207602595998544</v>
      </c>
    </row>
    <row r="18" spans="1:11" ht="15" x14ac:dyDescent="0.2">
      <c r="A18" s="21">
        <v>547.71199999999999</v>
      </c>
      <c r="B18" s="22">
        <v>8</v>
      </c>
      <c r="C18" s="29"/>
      <c r="D18" s="30">
        <v>3.1</v>
      </c>
      <c r="E18" s="30">
        <f t="shared" si="1"/>
        <v>1116</v>
      </c>
      <c r="F18" s="30">
        <v>16.5</v>
      </c>
      <c r="G18" s="25"/>
      <c r="H18" s="31">
        <v>1600</v>
      </c>
      <c r="I18" s="26">
        <f>'ced1'!$O$15-'ced1'!$O$11*H18/360</f>
        <v>152.22222222222223</v>
      </c>
      <c r="J18" s="32">
        <f t="shared" si="0"/>
        <v>23171.604938271608</v>
      </c>
      <c r="K18" s="26">
        <f>(ACOS((J18-('ced1'!$R$12+'ced1'!$R$13+'ced1'!$R$14))/(2*'ced1'!$O$13*'ced1'!$U$13))-'ced1'!$U$15)*360/(2*PI())</f>
        <v>22.419960034994801</v>
      </c>
    </row>
    <row r="19" spans="1:11" ht="15" x14ac:dyDescent="0.2">
      <c r="A19" s="21">
        <v>582.37599999999998</v>
      </c>
      <c r="B19" s="28">
        <v>8.5</v>
      </c>
      <c r="C19" s="29"/>
      <c r="D19" s="30">
        <v>3.4</v>
      </c>
      <c r="E19" s="30">
        <f t="shared" si="1"/>
        <v>1224</v>
      </c>
      <c r="F19" s="30">
        <v>17.8</v>
      </c>
      <c r="G19" s="25"/>
      <c r="H19" s="26">
        <v>1700</v>
      </c>
      <c r="I19" s="26">
        <f>'ced1'!$O$15-'ced1'!$O$11*H19/360</f>
        <v>151.11111111111111</v>
      </c>
      <c r="J19" s="32">
        <f t="shared" si="0"/>
        <v>22834.567901234568</v>
      </c>
      <c r="K19" s="26">
        <f>(ACOS((J19-('ced1'!$R$12+'ced1'!$R$13+'ced1'!$R$14))/(2*'ced1'!$O$13*'ced1'!$U$13))-'ced1'!$U$15)*360/(2*PI())</f>
        <v>23.614937213468679</v>
      </c>
    </row>
    <row r="20" spans="1:11" ht="15" x14ac:dyDescent="0.2">
      <c r="A20" s="21">
        <v>617.31700000000001</v>
      </c>
      <c r="B20" s="28">
        <v>9</v>
      </c>
      <c r="C20" s="29"/>
      <c r="D20" s="30">
        <v>3.6</v>
      </c>
      <c r="E20" s="30">
        <f t="shared" si="1"/>
        <v>1296</v>
      </c>
      <c r="F20" s="30">
        <v>18.899999999999999</v>
      </c>
      <c r="G20" s="25"/>
      <c r="H20" s="31">
        <v>1800</v>
      </c>
      <c r="I20" s="26">
        <f>'ced1'!$O$15-'ced1'!$O$11*H20/360</f>
        <v>150</v>
      </c>
      <c r="J20" s="32">
        <f t="shared" si="0"/>
        <v>22500</v>
      </c>
      <c r="K20" s="26">
        <f>(ACOS((J20-('ced1'!$R$12+'ced1'!$R$13+'ced1'!$R$14))/(2*'ced1'!$O$13*'ced1'!$U$13))-'ced1'!$U$15)*360/(2*PI())</f>
        <v>24.793402471000203</v>
      </c>
    </row>
    <row r="21" spans="1:11" ht="15" x14ac:dyDescent="0.2">
      <c r="A21" s="21">
        <v>652.53300000000002</v>
      </c>
      <c r="B21" s="22">
        <v>9.5</v>
      </c>
      <c r="C21" s="29"/>
      <c r="D21" s="30">
        <v>3.9</v>
      </c>
      <c r="E21" s="30">
        <f t="shared" si="1"/>
        <v>1404</v>
      </c>
      <c r="F21" s="30">
        <v>19.899999999999999</v>
      </c>
      <c r="G21" s="25"/>
      <c r="H21" s="26">
        <v>1900</v>
      </c>
      <c r="I21" s="26">
        <f>'ced1'!$O$15-'ced1'!$O$11*H21/360</f>
        <v>148.88888888888889</v>
      </c>
      <c r="J21" s="32">
        <f t="shared" si="0"/>
        <v>22167.9012345679</v>
      </c>
      <c r="K21" s="26">
        <f>(ACOS((J21-('ced1'!$R$12+'ced1'!$R$13+'ced1'!$R$14))/(2*'ced1'!$O$13*'ced1'!$U$13))-'ced1'!$U$15)*360/(2*PI())</f>
        <v>25.956158448317819</v>
      </c>
    </row>
    <row r="22" spans="1:11" ht="15" x14ac:dyDescent="0.2">
      <c r="A22" s="21">
        <v>688.02300000000002</v>
      </c>
      <c r="B22" s="28">
        <v>10</v>
      </c>
      <c r="C22" s="29"/>
      <c r="D22" s="30">
        <v>4</v>
      </c>
      <c r="E22" s="30">
        <f t="shared" si="1"/>
        <v>1440</v>
      </c>
      <c r="F22" s="30">
        <v>20.6</v>
      </c>
      <c r="G22" s="25"/>
      <c r="H22" s="31">
        <v>2000</v>
      </c>
      <c r="I22" s="26">
        <f>'ced1'!$O$15-'ced1'!$O$11*H22/360</f>
        <v>147.77777777777777</v>
      </c>
      <c r="J22" s="32">
        <f t="shared" si="0"/>
        <v>21838.271604938269</v>
      </c>
      <c r="K22" s="26">
        <f>(ACOS((J22-('ced1'!$R$12+'ced1'!$R$13+'ced1'!$R$14))/(2*'ced1'!$O$13*'ced1'!$U$13))-'ced1'!$U$15)*360/(2*PI())</f>
        <v>27.10394890493551</v>
      </c>
    </row>
    <row r="23" spans="1:11" ht="15" x14ac:dyDescent="0.2">
      <c r="A23" s="21">
        <v>723.78800000000001</v>
      </c>
      <c r="B23" s="28">
        <v>10.5</v>
      </c>
      <c r="C23" s="29"/>
      <c r="D23" s="30">
        <v>4.3</v>
      </c>
      <c r="E23" s="30">
        <f t="shared" si="1"/>
        <v>1548</v>
      </c>
      <c r="F23" s="30">
        <v>21.6</v>
      </c>
      <c r="G23" s="25"/>
      <c r="H23" s="26">
        <v>2100</v>
      </c>
      <c r="I23" s="26">
        <f>'ced1'!$O$15-'ced1'!$O$11*H23/360</f>
        <v>146.66666666666666</v>
      </c>
      <c r="J23" s="32">
        <f t="shared" si="0"/>
        <v>21511.111111111109</v>
      </c>
      <c r="K23" s="26">
        <f>(ACOS((J23-('ced1'!$R$12+'ced1'!$R$13+'ced1'!$R$14))/(2*'ced1'!$O$13*'ced1'!$U$13))-'ced1'!$U$15)*360/(2*PI())</f>
        <v>28.237464657292868</v>
      </c>
    </row>
    <row r="24" spans="1:11" ht="15" x14ac:dyDescent="0.2">
      <c r="A24" s="21">
        <v>759.82550000000003</v>
      </c>
      <c r="B24" s="22">
        <v>11</v>
      </c>
      <c r="C24" s="29"/>
      <c r="D24" s="30">
        <v>4.5</v>
      </c>
      <c r="E24" s="30">
        <f t="shared" si="1"/>
        <v>1620</v>
      </c>
      <c r="F24" s="30">
        <v>22.7</v>
      </c>
      <c r="G24" s="25"/>
      <c r="H24" s="31">
        <v>2200</v>
      </c>
      <c r="I24" s="26">
        <f>'ced1'!$O$15-'ced1'!$O$11*H24/360</f>
        <v>145.55555555555554</v>
      </c>
      <c r="J24" s="32">
        <f t="shared" si="0"/>
        <v>21186.419753086415</v>
      </c>
      <c r="K24" s="26">
        <f>(ACOS((J24-('ced1'!$R$12+'ced1'!$R$13+'ced1'!$R$14))/(2*'ced1'!$O$13*'ced1'!$U$13))-'ced1'!$U$15)*360/(2*PI())</f>
        <v>29.357348772322432</v>
      </c>
    </row>
    <row r="25" spans="1:11" ht="15" x14ac:dyDescent="0.2">
      <c r="A25" s="21">
        <v>796.13599999999997</v>
      </c>
      <c r="B25" s="28">
        <v>11.5</v>
      </c>
      <c r="C25" s="29"/>
      <c r="D25" s="30">
        <v>4.8</v>
      </c>
      <c r="E25" s="30">
        <f t="shared" si="1"/>
        <v>1728</v>
      </c>
      <c r="F25" s="30">
        <v>23.7</v>
      </c>
      <c r="G25" s="25"/>
      <c r="H25" s="26">
        <v>2300</v>
      </c>
      <c r="I25" s="26">
        <f>'ced1'!$O$15-'ced1'!$O$11*H25/360</f>
        <v>144.44444444444446</v>
      </c>
      <c r="J25" s="32">
        <f t="shared" si="0"/>
        <v>20864.1975308642</v>
      </c>
      <c r="K25" s="26">
        <f>(ACOS((J25-('ced1'!$R$12+'ced1'!$R$13+'ced1'!$R$14))/(2*'ced1'!$O$13*'ced1'!$U$13))-'ced1'!$U$15)*360/(2*PI())</f>
        <v>30.464201127584548</v>
      </c>
    </row>
    <row r="26" spans="1:11" ht="15" x14ac:dyDescent="0.2">
      <c r="A26" s="21">
        <v>832.71799999999996</v>
      </c>
      <c r="B26" s="28">
        <v>12</v>
      </c>
      <c r="C26" s="29"/>
      <c r="D26" s="30">
        <v>5</v>
      </c>
      <c r="E26" s="30">
        <f t="shared" si="1"/>
        <v>1800</v>
      </c>
      <c r="F26" s="30">
        <v>24.9</v>
      </c>
      <c r="G26" s="25"/>
      <c r="H26" s="31">
        <v>2400</v>
      </c>
      <c r="I26" s="26">
        <f>'ced1'!$O$15-'ced1'!$O$11*H26/360</f>
        <v>143.33333333333334</v>
      </c>
      <c r="J26" s="32">
        <f t="shared" si="0"/>
        <v>20544.444444444449</v>
      </c>
      <c r="K26" s="26">
        <f>(ACOS((J26-('ced1'!$R$12+'ced1'!$R$13+'ced1'!$R$14))/(2*'ced1'!$O$13*'ced1'!$U$13))-'ced1'!$U$15)*360/(2*PI())</f>
        <v>31.558582430036907</v>
      </c>
    </row>
    <row r="27" spans="1:11" ht="15" x14ac:dyDescent="0.2">
      <c r="A27" s="21">
        <v>869.57100000000003</v>
      </c>
      <c r="B27" s="22">
        <v>12.5</v>
      </c>
      <c r="C27" s="29"/>
      <c r="D27" s="30">
        <v>5.2</v>
      </c>
      <c r="E27" s="30">
        <f t="shared" si="1"/>
        <v>1872</v>
      </c>
      <c r="F27" s="30">
        <v>25.6</v>
      </c>
      <c r="G27" s="25"/>
      <c r="H27" s="26">
        <v>2500</v>
      </c>
      <c r="I27" s="26">
        <f>'ced1'!$O$15-'ced1'!$O$11*H27/360</f>
        <v>142.22222222222223</v>
      </c>
      <c r="J27" s="32">
        <f t="shared" si="0"/>
        <v>20227.160493827163</v>
      </c>
      <c r="K27" s="26">
        <f>(ACOS((J27-('ced1'!$R$12+'ced1'!$R$13+'ced1'!$R$14))/(2*'ced1'!$O$13*'ced1'!$U$13))-'ced1'!$U$15)*360/(2*PI())</f>
        <v>32.641017770111652</v>
      </c>
    </row>
    <row r="28" spans="1:11" ht="15" x14ac:dyDescent="0.2">
      <c r="A28" s="21">
        <v>906.69457999999997</v>
      </c>
      <c r="B28" s="28">
        <v>13</v>
      </c>
      <c r="C28" s="29"/>
      <c r="D28" s="30">
        <v>5.4</v>
      </c>
      <c r="E28" s="30">
        <f t="shared" si="1"/>
        <v>1944.0000000000002</v>
      </c>
      <c r="F28" s="30">
        <v>26.6</v>
      </c>
      <c r="G28" s="25"/>
      <c r="H28" s="31">
        <v>2600</v>
      </c>
      <c r="I28" s="26">
        <f>'ced1'!$O$15-'ced1'!$O$11*H28/360</f>
        <v>141.11111111111111</v>
      </c>
      <c r="J28" s="32">
        <f t="shared" si="0"/>
        <v>19912.345679012345</v>
      </c>
      <c r="K28" s="26">
        <f>(ACOS((J28-('ced1'!$R$12+'ced1'!$R$13+'ced1'!$R$14))/(2*'ced1'!$O$13*'ced1'!$U$13))-'ced1'!$U$15)*360/(2*PI())</f>
        <v>33.71199977527624</v>
      </c>
    </row>
    <row r="29" spans="1:11" ht="15" x14ac:dyDescent="0.2">
      <c r="A29" s="21">
        <v>944.08699999999999</v>
      </c>
      <c r="B29" s="28">
        <v>13.5</v>
      </c>
      <c r="C29" s="29"/>
      <c r="D29" s="30">
        <v>5.7</v>
      </c>
      <c r="E29" s="30">
        <f t="shared" si="1"/>
        <v>2052</v>
      </c>
      <c r="F29" s="30">
        <v>27.8</v>
      </c>
      <c r="G29" s="25"/>
      <c r="H29" s="26">
        <v>2700</v>
      </c>
      <c r="I29" s="26">
        <f>'ced1'!$O$15-'ced1'!$O$11*H29/360</f>
        <v>140</v>
      </c>
      <c r="J29" s="32">
        <f t="shared" si="0"/>
        <v>19600</v>
      </c>
      <c r="K29" s="26">
        <f>(ACOS((J29-('ced1'!$R$12+'ced1'!$R$13+'ced1'!$R$14))/(2*'ced1'!$O$13*'ced1'!$U$13))-'ced1'!$U$15)*360/(2*PI())</f>
        <v>34.771991417050089</v>
      </c>
    </row>
    <row r="30" spans="1:11" ht="15" x14ac:dyDescent="0.2">
      <c r="A30" s="21">
        <v>981.74900000000002</v>
      </c>
      <c r="B30" s="22">
        <v>14</v>
      </c>
      <c r="C30" s="29"/>
      <c r="D30" s="30">
        <v>5.9</v>
      </c>
      <c r="E30" s="30">
        <f t="shared" si="1"/>
        <v>2124</v>
      </c>
      <c r="F30" s="30">
        <v>28.5</v>
      </c>
      <c r="G30" s="25"/>
      <c r="H30" s="31">
        <v>2800</v>
      </c>
      <c r="I30" s="26">
        <f>'ced1'!$O$15-'ced1'!$O$11*H30/360</f>
        <v>138.88888888888889</v>
      </c>
      <c r="J30" s="32">
        <f t="shared" si="0"/>
        <v>19290.123456790123</v>
      </c>
      <c r="K30" s="26">
        <f>(ACOS((J30-('ced1'!$R$12+'ced1'!$R$13+'ced1'!$R$14))/(2*'ced1'!$O$13*'ced1'!$U$13))-'ced1'!$U$15)*360/(2*PI())</f>
        <v>35.821428517072782</v>
      </c>
    </row>
    <row r="31" spans="1:11" ht="15" x14ac:dyDescent="0.2">
      <c r="A31" s="21">
        <v>1019.68</v>
      </c>
      <c r="B31" s="22">
        <v>14.5</v>
      </c>
      <c r="C31" s="29"/>
      <c r="D31" s="30">
        <v>6.2</v>
      </c>
      <c r="E31" s="30">
        <f t="shared" si="1"/>
        <v>2232</v>
      </c>
      <c r="F31" s="30">
        <v>29.6</v>
      </c>
      <c r="G31" s="25"/>
      <c r="H31" s="26">
        <v>2900</v>
      </c>
      <c r="I31" s="26">
        <f>'ced1'!$O$15-'ced1'!$O$11*H31/360</f>
        <v>137.77777777777777</v>
      </c>
      <c r="J31" s="32">
        <f t="shared" si="0"/>
        <v>18982.716049382714</v>
      </c>
      <c r="K31" s="26">
        <f>(ACOS((J31-('ced1'!$R$12+'ced1'!$R$13+'ced1'!$R$14))/(2*'ced1'!$O$13*'ced1'!$U$13))-'ced1'!$U$15)*360/(2*PI())</f>
        <v>36.860721990909788</v>
      </c>
    </row>
    <row r="32" spans="1:11" ht="15" x14ac:dyDescent="0.2">
      <c r="A32" s="21">
        <v>1057.8800000000001</v>
      </c>
      <c r="B32" s="28">
        <v>15</v>
      </c>
      <c r="C32" s="29"/>
      <c r="D32" s="30">
        <v>6.4</v>
      </c>
      <c r="E32" s="30">
        <f t="shared" si="1"/>
        <v>2304</v>
      </c>
      <c r="F32" s="30">
        <v>30.6</v>
      </c>
      <c r="G32" s="25"/>
      <c r="H32" s="31">
        <v>3000</v>
      </c>
      <c r="I32" s="26">
        <f>'ced1'!$O$15-'ced1'!$O$11*H32/360</f>
        <v>136.66666666666666</v>
      </c>
      <c r="J32" s="32">
        <f t="shared" si="0"/>
        <v>18677.777777777774</v>
      </c>
      <c r="K32" s="26">
        <f>(ACOS((J32-('ced1'!$R$12+'ced1'!$R$13+'ced1'!$R$14))/(2*'ced1'!$O$13*'ced1'!$U$13))-'ced1'!$U$15)*360/(2*PI())</f>
        <v>37.890259862552895</v>
      </c>
    </row>
    <row r="33" spans="1:11" ht="15" x14ac:dyDescent="0.2">
      <c r="A33" s="21">
        <v>1096.3399999999999</v>
      </c>
      <c r="B33" s="28">
        <v>15.5</v>
      </c>
      <c r="C33" s="29"/>
      <c r="D33" s="30">
        <v>6.7</v>
      </c>
      <c r="E33" s="30">
        <f t="shared" si="1"/>
        <v>2412</v>
      </c>
      <c r="F33" s="30">
        <v>31.8</v>
      </c>
      <c r="G33" s="25"/>
      <c r="H33" s="26">
        <v>3100</v>
      </c>
      <c r="I33" s="26">
        <f>'ced1'!$O$15-'ced1'!$O$11*H33/360</f>
        <v>135.55555555555554</v>
      </c>
      <c r="J33" s="32">
        <f t="shared" si="0"/>
        <v>18375.308641975305</v>
      </c>
      <c r="K33" s="26">
        <f>(ACOS((J33-('ced1'!$R$12+'ced1'!$R$13+'ced1'!$R$14))/(2*'ced1'!$O$13*'ced1'!$U$13))-'ced1'!$U$15)*360/(2*PI())</f>
        <v>38.91040907780193</v>
      </c>
    </row>
    <row r="34" spans="1:11" ht="15" x14ac:dyDescent="0.2">
      <c r="A34" s="21">
        <v>1135.07</v>
      </c>
      <c r="B34" s="22">
        <v>16</v>
      </c>
      <c r="C34" s="29"/>
      <c r="D34" s="30">
        <v>6.9</v>
      </c>
      <c r="E34" s="30">
        <f t="shared" si="1"/>
        <v>2484</v>
      </c>
      <c r="F34" s="30">
        <v>32.6</v>
      </c>
      <c r="G34" s="25"/>
      <c r="H34" s="31">
        <v>3200</v>
      </c>
      <c r="I34" s="26">
        <f>'ced1'!$O$15-'ced1'!$O$11*H34/360</f>
        <v>134.44444444444446</v>
      </c>
      <c r="J34" s="32">
        <f t="shared" si="0"/>
        <v>18075.308641975313</v>
      </c>
      <c r="K34" s="26">
        <f>(ACOS((J34-('ced1'!$R$12+'ced1'!$R$13+'ced1'!$R$14))/(2*'ced1'!$O$13*'ced1'!$U$13))-'ced1'!$U$15)*360/(2*PI())</f>
        <v>39.92151714072395</v>
      </c>
    </row>
    <row r="35" spans="1:11" ht="15" x14ac:dyDescent="0.2">
      <c r="A35" s="21">
        <v>1174.06</v>
      </c>
      <c r="B35" s="28">
        <v>16.5</v>
      </c>
      <c r="C35" s="29"/>
      <c r="D35" s="30">
        <v>7.2</v>
      </c>
      <c r="E35" s="30">
        <f t="shared" si="1"/>
        <v>2592</v>
      </c>
      <c r="F35" s="30">
        <v>33.5</v>
      </c>
      <c r="G35" s="25"/>
      <c r="H35" s="26">
        <v>3300</v>
      </c>
      <c r="I35" s="26">
        <f>'ced1'!$O$15-'ced1'!$O$11*H35/360</f>
        <v>133.33333333333334</v>
      </c>
      <c r="J35" s="32">
        <f t="shared" ref="J35:J66" si="3">I35*I35</f>
        <v>17777.777777777781</v>
      </c>
      <c r="K35" s="26">
        <f>(ACOS((J35-('ced1'!$R$12+'ced1'!$R$13+'ced1'!$R$14))/(2*'ced1'!$O$13*'ced1'!$U$13))-'ced1'!$U$15)*360/(2*PI())</f>
        <v>40.923913594035035</v>
      </c>
    </row>
    <row r="36" spans="1:11" ht="15" x14ac:dyDescent="0.2">
      <c r="A36" s="21">
        <v>1213.32</v>
      </c>
      <c r="B36" s="28">
        <v>17</v>
      </c>
      <c r="C36" s="29"/>
      <c r="D36" s="30">
        <v>7.5</v>
      </c>
      <c r="E36" s="30">
        <f t="shared" si="1"/>
        <v>2700</v>
      </c>
      <c r="F36" s="30">
        <v>34.9</v>
      </c>
      <c r="G36" s="25"/>
      <c r="H36" s="31">
        <v>3400</v>
      </c>
      <c r="I36" s="26">
        <f>'ced1'!$O$15-'ced1'!$O$11*H36/360</f>
        <v>132.22222222222223</v>
      </c>
      <c r="J36" s="32">
        <f t="shared" si="3"/>
        <v>17482.716049382718</v>
      </c>
      <c r="K36" s="26">
        <f>(ACOS((J36-('ced1'!$R$12+'ced1'!$R$13+'ced1'!$R$14))/(2*'ced1'!$O$13*'ced1'!$U$13))-'ced1'!$U$15)*360/(2*PI())</f>
        <v>41.917911361423243</v>
      </c>
    </row>
    <row r="37" spans="1:11" ht="15" x14ac:dyDescent="0.2">
      <c r="A37" s="21">
        <v>1252.8399999999999</v>
      </c>
      <c r="B37" s="22">
        <v>17.5</v>
      </c>
      <c r="C37" s="29"/>
      <c r="D37" s="30">
        <v>7.8</v>
      </c>
      <c r="E37" s="30">
        <f t="shared" si="1"/>
        <v>2808</v>
      </c>
      <c r="F37" s="30">
        <v>35.799999999999997</v>
      </c>
      <c r="G37" s="25"/>
      <c r="H37" s="26">
        <v>3500</v>
      </c>
      <c r="I37" s="26">
        <f>'ced1'!$O$15-'ced1'!$O$11*H37/360</f>
        <v>131.11111111111111</v>
      </c>
      <c r="J37" s="32">
        <f t="shared" si="3"/>
        <v>17190.123456790123</v>
      </c>
      <c r="K37" s="26">
        <f>(ACOS((J37-('ced1'!$R$12+'ced1'!$R$13+'ced1'!$R$14))/(2*'ced1'!$O$13*'ced1'!$U$13))-'ced1'!$U$15)*360/(2*PI())</f>
        <v>42.903807967440912</v>
      </c>
    </row>
    <row r="38" spans="1:11" ht="15" x14ac:dyDescent="0.2">
      <c r="A38" s="21">
        <v>1292.6199999999999</v>
      </c>
      <c r="B38" s="28">
        <v>18</v>
      </c>
      <c r="C38" s="29"/>
      <c r="D38" s="30">
        <v>8</v>
      </c>
      <c r="E38" s="30">
        <f t="shared" si="1"/>
        <v>2880</v>
      </c>
      <c r="F38" s="30">
        <v>36.700000000000003</v>
      </c>
      <c r="G38" s="25"/>
      <c r="H38" s="31">
        <v>3600</v>
      </c>
      <c r="I38" s="26">
        <f>'ced1'!$O$15-'ced1'!$O$11*H38/360</f>
        <v>130</v>
      </c>
      <c r="J38" s="32">
        <f t="shared" si="3"/>
        <v>16900</v>
      </c>
      <c r="K38" s="26">
        <f>(ACOS((J38-('ced1'!$R$12+'ced1'!$R$13+'ced1'!$R$14))/(2*'ced1'!$O$13*'ced1'!$U$13))-'ced1'!$U$15)*360/(2*PI())</f>
        <v>43.881886648561419</v>
      </c>
    </row>
    <row r="39" spans="1:11" ht="15" x14ac:dyDescent="0.2">
      <c r="A39" s="21">
        <v>1332.66</v>
      </c>
      <c r="B39" s="28">
        <v>18.5</v>
      </c>
      <c r="C39" s="29"/>
      <c r="D39" s="30">
        <v>8.1999999999999993</v>
      </c>
      <c r="E39" s="30">
        <f t="shared" si="1"/>
        <v>2951.9999999999995</v>
      </c>
      <c r="F39" s="30">
        <v>37.6</v>
      </c>
      <c r="G39" s="25"/>
      <c r="H39" s="26">
        <v>3700</v>
      </c>
      <c r="I39" s="26">
        <f>'ced1'!$O$15-'ced1'!$O$11*H39/360</f>
        <v>128.88888888888889</v>
      </c>
      <c r="J39" s="32">
        <f t="shared" si="3"/>
        <v>16612.345679012345</v>
      </c>
      <c r="K39" s="26">
        <f>(ACOS((J39-('ced1'!$R$12+'ced1'!$R$13+'ced1'!$R$14))/(2*'ced1'!$O$13*'ced1'!$U$13))-'ced1'!$U$15)*360/(2*PI())</f>
        <v>44.852417367265446</v>
      </c>
    </row>
    <row r="40" spans="1:11" ht="15" x14ac:dyDescent="0.2">
      <c r="A40" s="21">
        <v>1372.97</v>
      </c>
      <c r="B40" s="22">
        <v>19</v>
      </c>
      <c r="C40" s="29"/>
      <c r="D40" s="30">
        <v>8.5</v>
      </c>
      <c r="E40" s="30">
        <f t="shared" si="1"/>
        <v>3060</v>
      </c>
      <c r="F40" s="30">
        <v>38.6</v>
      </c>
      <c r="G40" s="25"/>
      <c r="H40" s="31">
        <v>3800</v>
      </c>
      <c r="I40" s="26">
        <f>'ced1'!$O$15-'ced1'!$O$11*H40/360</f>
        <v>127.77777777777777</v>
      </c>
      <c r="J40" s="32">
        <f t="shared" si="3"/>
        <v>16327.160493827159</v>
      </c>
      <c r="K40" s="26">
        <f>(ACOS((J40-('ced1'!$R$12+'ced1'!$R$13+'ced1'!$R$14))/(2*'ced1'!$O$13*'ced1'!$U$13))-'ced1'!$U$15)*360/(2*PI())</f>
        <v>45.815657739540164</v>
      </c>
    </row>
    <row r="41" spans="1:11" ht="15" x14ac:dyDescent="0.2">
      <c r="A41" s="21">
        <v>1413.53</v>
      </c>
      <c r="B41" s="28">
        <v>19.5</v>
      </c>
      <c r="C41" s="29"/>
      <c r="D41" s="30">
        <v>8.8000000000000007</v>
      </c>
      <c r="E41" s="30">
        <f t="shared" si="1"/>
        <v>3168.0000000000005</v>
      </c>
      <c r="F41" s="30">
        <v>39.6</v>
      </c>
      <c r="G41" s="25"/>
      <c r="H41" s="26">
        <v>3900</v>
      </c>
      <c r="I41" s="26">
        <f>'ced1'!$O$15-'ced1'!$O$11*H41/360</f>
        <v>126.66666666666666</v>
      </c>
      <c r="J41" s="32">
        <f t="shared" si="3"/>
        <v>16044.444444444442</v>
      </c>
      <c r="K41" s="26">
        <f>(ACOS((J41-('ced1'!$R$12+'ced1'!$R$13+'ced1'!$R$14))/(2*'ced1'!$O$13*'ced1'!$U$13))-'ced1'!$U$15)*360/(2*PI())</f>
        <v>46.771853884905745</v>
      </c>
    </row>
    <row r="42" spans="1:11" ht="15" x14ac:dyDescent="0.2">
      <c r="A42" s="21">
        <v>1454.35</v>
      </c>
      <c r="B42" s="28">
        <v>20</v>
      </c>
      <c r="C42" s="29"/>
      <c r="D42" s="30">
        <v>9.1</v>
      </c>
      <c r="E42" s="30">
        <f t="shared" si="1"/>
        <v>3276</v>
      </c>
      <c r="F42" s="30">
        <v>40.700000000000003</v>
      </c>
      <c r="G42" s="25"/>
      <c r="H42" s="31">
        <v>4000</v>
      </c>
      <c r="I42" s="26">
        <f>'ced1'!$O$15-'ced1'!$O$11*H42/360</f>
        <v>125.55555555555556</v>
      </c>
      <c r="J42" s="32">
        <f t="shared" si="3"/>
        <v>15764.197530864198</v>
      </c>
      <c r="K42" s="26">
        <f>(ACOS((J42-('ced1'!$R$12+'ced1'!$R$13+'ced1'!$R$14))/(2*'ced1'!$O$13*'ced1'!$U$13))-'ced1'!$U$15)*360/(2*PI())</f>
        <v>47.721241206990527</v>
      </c>
    </row>
    <row r="43" spans="1:11" ht="15" x14ac:dyDescent="0.2">
      <c r="A43" s="21">
        <v>1495.44</v>
      </c>
      <c r="B43" s="22">
        <v>20.5</v>
      </c>
      <c r="C43" s="29"/>
      <c r="D43" s="30">
        <v>9.4</v>
      </c>
      <c r="E43" s="30">
        <f t="shared" si="1"/>
        <v>3384</v>
      </c>
      <c r="F43" s="30">
        <v>41.7</v>
      </c>
      <c r="G43" s="25"/>
      <c r="H43" s="26">
        <v>4100</v>
      </c>
      <c r="I43" s="26">
        <f>'ced1'!$O$15-'ced1'!$O$11*H43/360</f>
        <v>124.44444444444444</v>
      </c>
      <c r="J43" s="32">
        <f t="shared" si="3"/>
        <v>15486.419753086418</v>
      </c>
      <c r="K43" s="26">
        <f>(ACOS((J43-('ced1'!$R$12+'ced1'!$R$13+'ced1'!$R$14))/(2*'ced1'!$O$13*'ced1'!$U$13))-'ced1'!$U$15)*360/(2*PI())</f>
        <v>48.664045111734225</v>
      </c>
    </row>
    <row r="44" spans="1:11" ht="15" x14ac:dyDescent="0.2">
      <c r="A44" s="21">
        <v>1536.77</v>
      </c>
      <c r="B44" s="22">
        <v>21</v>
      </c>
      <c r="C44" s="29"/>
      <c r="D44" s="30">
        <v>9.6</v>
      </c>
      <c r="E44" s="30">
        <f t="shared" si="1"/>
        <v>3456</v>
      </c>
      <c r="F44" s="30">
        <v>42.5</v>
      </c>
      <c r="G44" s="25"/>
      <c r="H44" s="31">
        <v>4200</v>
      </c>
      <c r="I44" s="26">
        <f>'ced1'!$O$15-'ced1'!$O$11*H44/360</f>
        <v>123.33333333333334</v>
      </c>
      <c r="J44" s="32">
        <f t="shared" si="3"/>
        <v>15211.111111111113</v>
      </c>
      <c r="K44" s="26">
        <f>(ACOS((J44-('ced1'!$R$12+'ced1'!$R$13+'ced1'!$R$14))/(2*'ced1'!$O$13*'ced1'!$U$13))-'ced1'!$U$15)*360/(2*PI())</f>
        <v>49.600481669483038</v>
      </c>
    </row>
    <row r="45" spans="1:11" ht="15" x14ac:dyDescent="0.2">
      <c r="A45" s="21">
        <v>1578.37</v>
      </c>
      <c r="B45" s="28">
        <v>21.5</v>
      </c>
      <c r="C45" s="29"/>
      <c r="D45" s="30">
        <v>10</v>
      </c>
      <c r="E45" s="30">
        <f t="shared" si="1"/>
        <v>3600</v>
      </c>
      <c r="F45" s="30">
        <v>43.8</v>
      </c>
      <c r="G45" s="25"/>
      <c r="H45" s="26">
        <v>4300</v>
      </c>
      <c r="I45" s="26">
        <f>'ced1'!$O$15-'ced1'!$O$11*H45/360</f>
        <v>122.22222222222223</v>
      </c>
      <c r="J45" s="32">
        <f t="shared" si="3"/>
        <v>14938.271604938273</v>
      </c>
      <c r="K45" s="26">
        <f>(ACOS((J45-('ced1'!$R$12+'ced1'!$R$13+'ced1'!$R$14))/(2*'ced1'!$O$13*'ced1'!$U$13))-'ced1'!$U$15)*360/(2*PI())</f>
        <v>50.530758226534019</v>
      </c>
    </row>
    <row r="46" spans="1:11" ht="15" x14ac:dyDescent="0.2">
      <c r="A46" s="21">
        <v>1620.22</v>
      </c>
      <c r="B46" s="28">
        <v>22</v>
      </c>
      <c r="C46" s="29"/>
      <c r="D46" s="30">
        <v>10.3</v>
      </c>
      <c r="E46" s="30">
        <f t="shared" si="1"/>
        <v>3708.0000000000005</v>
      </c>
      <c r="F46" s="30">
        <v>44.8</v>
      </c>
      <c r="G46" s="25"/>
      <c r="H46" s="31">
        <v>4400</v>
      </c>
      <c r="I46" s="26">
        <f>'ced1'!$O$15-'ced1'!$O$11*H46/360</f>
        <v>121.11111111111111</v>
      </c>
      <c r="J46" s="32">
        <f t="shared" si="3"/>
        <v>14667.901234567902</v>
      </c>
      <c r="K46" s="26">
        <f>(ACOS((J46-('ced1'!$R$12+'ced1'!$R$13+'ced1'!$R$14))/(2*'ced1'!$O$13*'ced1'!$U$13))-'ced1'!$U$15)*360/(2*PI())</f>
        <v>51.455073971071563</v>
      </c>
    </row>
    <row r="47" spans="1:11" ht="15" x14ac:dyDescent="0.2">
      <c r="A47" s="21">
        <v>1662.32</v>
      </c>
      <c r="B47" s="22">
        <v>22.5</v>
      </c>
      <c r="C47" s="29"/>
      <c r="D47" s="30">
        <v>10.5</v>
      </c>
      <c r="E47" s="30">
        <f t="shared" si="1"/>
        <v>3780</v>
      </c>
      <c r="F47" s="30">
        <v>45.8</v>
      </c>
      <c r="G47" s="25"/>
      <c r="H47" s="26">
        <v>4500</v>
      </c>
      <c r="I47" s="26">
        <f>'ced1'!$O$15-'ced1'!$O$11*H47/360</f>
        <v>120</v>
      </c>
      <c r="J47" s="32">
        <f t="shared" si="3"/>
        <v>14400</v>
      </c>
      <c r="K47" s="26">
        <f>(ACOS((J47-('ced1'!$R$12+'ced1'!$R$13+'ced1'!$R$14))/(2*'ced1'!$O$13*'ced1'!$U$13))-'ced1'!$U$15)*360/(2*PI())</f>
        <v>52.373620457903726</v>
      </c>
    </row>
    <row r="48" spans="1:11" ht="15" x14ac:dyDescent="0.2">
      <c r="A48" s="21">
        <v>1704.68</v>
      </c>
      <c r="B48" s="28">
        <v>23</v>
      </c>
      <c r="C48" s="29"/>
      <c r="D48" s="30">
        <v>10.8</v>
      </c>
      <c r="E48" s="30">
        <f t="shared" si="1"/>
        <v>3888.0000000000005</v>
      </c>
      <c r="F48" s="30">
        <v>46.7</v>
      </c>
      <c r="G48" s="25"/>
      <c r="H48" s="31">
        <v>4600</v>
      </c>
      <c r="I48" s="26">
        <f>'ced1'!$O$15-'ced1'!$O$11*H48/360</f>
        <v>118.88888888888889</v>
      </c>
      <c r="J48" s="32">
        <f t="shared" si="3"/>
        <v>14134.567901234566</v>
      </c>
      <c r="K48" s="26">
        <f>(ACOS((J48-('ced1'!$R$12+'ced1'!$R$13+'ced1'!$R$14))/(2*'ced1'!$O$13*'ced1'!$U$13))-'ced1'!$U$15)*360/(2*PI())</f>
        <v>53.286582095939231</v>
      </c>
    </row>
    <row r="49" spans="1:11" ht="15" x14ac:dyDescent="0.2">
      <c r="A49" s="21">
        <v>1747.29</v>
      </c>
      <c r="B49" s="28">
        <v>23.5</v>
      </c>
      <c r="C49" s="29"/>
      <c r="D49" s="30">
        <v>11.1</v>
      </c>
      <c r="E49" s="30">
        <f t="shared" si="1"/>
        <v>3996</v>
      </c>
      <c r="F49" s="30">
        <v>47.6</v>
      </c>
      <c r="G49" s="25"/>
      <c r="H49" s="26">
        <v>4700</v>
      </c>
      <c r="I49" s="26">
        <f>'ced1'!$O$15-'ced1'!$O$11*H49/360</f>
        <v>117.77777777777777</v>
      </c>
      <c r="J49" s="32">
        <f t="shared" si="3"/>
        <v>13871.604938271603</v>
      </c>
      <c r="K49" s="26">
        <f>(ACOS((J49-('ced1'!$R$12+'ced1'!$R$13+'ced1'!$R$14))/(2*'ced1'!$O$13*'ced1'!$U$13))-'ced1'!$U$15)*360/(2*PI())</f>
        <v>54.194136601937508</v>
      </c>
    </row>
    <row r="50" spans="1:11" ht="15" x14ac:dyDescent="0.2">
      <c r="A50" s="21">
        <v>1790.15</v>
      </c>
      <c r="B50" s="22">
        <v>24</v>
      </c>
      <c r="C50" s="29"/>
      <c r="D50" s="30">
        <v>11.4</v>
      </c>
      <c r="E50" s="30">
        <f t="shared" si="1"/>
        <v>4104</v>
      </c>
      <c r="F50" s="30">
        <v>48.9</v>
      </c>
      <c r="G50" s="25"/>
      <c r="H50" s="31">
        <v>4800</v>
      </c>
      <c r="I50" s="26">
        <f>'ced1'!$O$15-'ced1'!$O$11*H50/360</f>
        <v>116.66666666666666</v>
      </c>
      <c r="J50" s="32">
        <f t="shared" si="3"/>
        <v>13611.111111111109</v>
      </c>
      <c r="K50" s="26">
        <f>(ACOS((J50-('ced1'!$R$12+'ced1'!$R$13+'ced1'!$R$14))/(2*'ced1'!$O$13*'ced1'!$U$13))-'ced1'!$U$15)*360/(2*PI())</f>
        <v>55.096455423706402</v>
      </c>
    </row>
    <row r="51" spans="1:11" ht="15" x14ac:dyDescent="0.2">
      <c r="A51" s="21">
        <v>1833.27</v>
      </c>
      <c r="B51" s="28">
        <v>24.5</v>
      </c>
      <c r="C51" s="29"/>
      <c r="D51" s="30">
        <v>11.7</v>
      </c>
      <c r="E51" s="30">
        <f t="shared" si="1"/>
        <v>4212</v>
      </c>
      <c r="F51" s="30">
        <v>49.8</v>
      </c>
      <c r="G51" s="25"/>
      <c r="H51" s="26">
        <v>4900</v>
      </c>
      <c r="I51" s="26">
        <f>'ced1'!$O$15-'ced1'!$O$11*H51/360</f>
        <v>115.55555555555556</v>
      </c>
      <c r="J51" s="32">
        <f t="shared" si="3"/>
        <v>13353.086419753086</v>
      </c>
      <c r="K51" s="26">
        <f>(ACOS((J51-('ced1'!$R$12+'ced1'!$R$13+'ced1'!$R$14))/(2*'ced1'!$O$13*'ced1'!$U$13))-'ced1'!$U$15)*360/(2*PI())</f>
        <v>55.993704135608837</v>
      </c>
    </row>
    <row r="52" spans="1:11" ht="15" x14ac:dyDescent="0.2">
      <c r="A52" s="21">
        <v>1876.63</v>
      </c>
      <c r="B52" s="28">
        <v>25</v>
      </c>
      <c r="C52" s="29"/>
      <c r="D52" s="30">
        <v>12</v>
      </c>
      <c r="E52" s="30">
        <f t="shared" si="1"/>
        <v>4320</v>
      </c>
      <c r="F52" s="30">
        <v>50.7</v>
      </c>
      <c r="G52" s="25"/>
      <c r="H52" s="31">
        <v>5000</v>
      </c>
      <c r="I52" s="26">
        <f>'ced1'!$O$15-'ced1'!$O$11*H52/360</f>
        <v>114.44444444444444</v>
      </c>
      <c r="J52" s="32">
        <f t="shared" si="3"/>
        <v>13097.53086419753</v>
      </c>
      <c r="K52" s="26">
        <f>(ACOS((J52-('ced1'!$R$12+'ced1'!$R$13+'ced1'!$R$14))/(2*'ced1'!$O$13*'ced1'!$U$13))-'ced1'!$U$15)*360/(2*PI())</f>
        <v>56.886042808964</v>
      </c>
    </row>
    <row r="53" spans="1:11" ht="15" x14ac:dyDescent="0.2">
      <c r="A53" s="21">
        <v>1920.24</v>
      </c>
      <c r="B53" s="22">
        <v>25.5</v>
      </c>
      <c r="C53" s="29"/>
      <c r="D53" s="30">
        <v>12.3</v>
      </c>
      <c r="E53" s="30">
        <f t="shared" si="1"/>
        <v>4428</v>
      </c>
      <c r="F53" s="30">
        <v>51.8</v>
      </c>
      <c r="G53" s="25"/>
      <c r="H53" s="26">
        <v>5100</v>
      </c>
      <c r="I53" s="26">
        <f>'ced1'!$O$15-'ced1'!$O$11*H53/360</f>
        <v>113.33333333333334</v>
      </c>
      <c r="J53" s="32">
        <f t="shared" si="3"/>
        <v>12844.444444444447</v>
      </c>
      <c r="K53" s="26">
        <f>(ACOS((J53-('ced1'!$R$12+'ced1'!$R$13+'ced1'!$R$14))/(2*'ced1'!$O$13*'ced1'!$U$13))-'ced1'!$U$15)*360/(2*PI())</f>
        <v>57.773626359686972</v>
      </c>
    </row>
    <row r="54" spans="1:11" ht="15" x14ac:dyDescent="0.2">
      <c r="A54" s="21">
        <v>1964.1</v>
      </c>
      <c r="B54" s="28">
        <v>26</v>
      </c>
      <c r="C54" s="29"/>
      <c r="D54" s="30">
        <v>12.6</v>
      </c>
      <c r="E54" s="30">
        <f t="shared" si="1"/>
        <v>4536</v>
      </c>
      <c r="F54" s="30">
        <v>52.7</v>
      </c>
      <c r="G54" s="25"/>
      <c r="H54" s="31">
        <v>5200</v>
      </c>
      <c r="I54" s="26">
        <f>'ced1'!$O$15-'ced1'!$O$11*H54/360</f>
        <v>112.22222222222223</v>
      </c>
      <c r="J54" s="32">
        <f t="shared" si="3"/>
        <v>12593.827160493829</v>
      </c>
      <c r="K54" s="26">
        <f>(ACOS((J54-('ced1'!$R$12+'ced1'!$R$13+'ced1'!$R$14))/(2*'ced1'!$O$13*'ced1'!$U$13))-'ced1'!$U$15)*360/(2*PI())</f>
        <v>58.656604875297994</v>
      </c>
    </row>
    <row r="55" spans="1:11" ht="15" x14ac:dyDescent="0.2">
      <c r="A55" s="21">
        <v>2008.21</v>
      </c>
      <c r="B55" s="22">
        <v>26.5</v>
      </c>
      <c r="C55" s="29"/>
      <c r="D55" s="30">
        <v>12.9</v>
      </c>
      <c r="E55" s="30">
        <f t="shared" si="1"/>
        <v>4644</v>
      </c>
      <c r="F55" s="30">
        <v>53.6</v>
      </c>
      <c r="G55" s="25"/>
      <c r="H55" s="26">
        <v>5300</v>
      </c>
      <c r="I55" s="26">
        <f>'ced1'!$O$15-'ced1'!$O$11*H55/360</f>
        <v>111.11111111111111</v>
      </c>
      <c r="J55" s="32">
        <f t="shared" si="3"/>
        <v>12345.679012345679</v>
      </c>
      <c r="K55" s="26">
        <f>(ACOS((J55-('ced1'!$R$12+'ced1'!$R$13+'ced1'!$R$14))/(2*'ced1'!$O$13*'ced1'!$U$13))-'ced1'!$U$15)*360/(2*PI())</f>
        <v>59.535123923245621</v>
      </c>
    </row>
    <row r="56" spans="1:11" ht="15" x14ac:dyDescent="0.2">
      <c r="A56" s="21">
        <v>2052.56</v>
      </c>
      <c r="B56" s="28">
        <v>27</v>
      </c>
      <c r="C56" s="29"/>
      <c r="D56" s="30">
        <v>13.2</v>
      </c>
      <c r="E56" s="30">
        <f t="shared" si="1"/>
        <v>4752</v>
      </c>
      <c r="F56" s="30">
        <v>54.6</v>
      </c>
      <c r="G56" s="25"/>
      <c r="H56" s="31">
        <v>5400</v>
      </c>
      <c r="I56" s="26">
        <f>'ced1'!$O$15-'ced1'!$O$11*H56/360</f>
        <v>110</v>
      </c>
      <c r="J56" s="32">
        <f t="shared" si="3"/>
        <v>12100</v>
      </c>
      <c r="K56" s="26">
        <f>(ACOS((J56-('ced1'!$R$12+'ced1'!$R$13+'ced1'!$R$14))/(2*'ced1'!$O$13*'ced1'!$U$13))-'ced1'!$U$15)*360/(2*PI())</f>
        <v>60.409324842324168</v>
      </c>
    </row>
    <row r="57" spans="1:11" ht="15" x14ac:dyDescent="0.2">
      <c r="A57" s="21">
        <v>2097.16</v>
      </c>
      <c r="B57" s="28">
        <v>27.5</v>
      </c>
      <c r="C57" s="29"/>
      <c r="D57" s="30">
        <v>13.5</v>
      </c>
      <c r="E57" s="30">
        <f t="shared" si="1"/>
        <v>4860</v>
      </c>
      <c r="F57" s="30">
        <v>55.7</v>
      </c>
      <c r="G57" s="25"/>
      <c r="H57" s="26">
        <v>5500</v>
      </c>
      <c r="I57" s="26">
        <f>'ced1'!$O$15-'ced1'!$O$11*H57/360</f>
        <v>108.88888888888889</v>
      </c>
      <c r="J57" s="32">
        <f t="shared" si="3"/>
        <v>11856.790123456789</v>
      </c>
      <c r="K57" s="26">
        <f>(ACOS((J57-('ced1'!$R$12+'ced1'!$R$13+'ced1'!$R$14))/(2*'ced1'!$O$13*'ced1'!$U$13))-'ced1'!$U$15)*360/(2*PI())</f>
        <v>61.279345018821374</v>
      </c>
    </row>
    <row r="58" spans="1:11" ht="15" x14ac:dyDescent="0.2">
      <c r="A58" s="21">
        <v>2142.0100000000002</v>
      </c>
      <c r="B58" s="22">
        <v>28</v>
      </c>
      <c r="C58" s="29"/>
      <c r="D58" s="30">
        <v>13.8</v>
      </c>
      <c r="E58" s="30">
        <f t="shared" si="1"/>
        <v>4968</v>
      </c>
      <c r="F58" s="30">
        <v>56.6</v>
      </c>
      <c r="G58" s="25"/>
      <c r="H58" s="31">
        <v>5600</v>
      </c>
      <c r="I58" s="26">
        <f>'ced1'!$O$15-'ced1'!$O$11*H58/360</f>
        <v>107.77777777777777</v>
      </c>
      <c r="J58" s="32">
        <f t="shared" si="3"/>
        <v>11616.049382716048</v>
      </c>
      <c r="K58" s="26">
        <f>(ACOS((J58-('ced1'!$R$12+'ced1'!$R$13+'ced1'!$R$14))/(2*'ced1'!$O$13*'ced1'!$U$13))-'ced1'!$U$15)*360/(2*PI())</f>
        <v>62.145318148907272</v>
      </c>
    </row>
    <row r="59" spans="1:11" ht="15" x14ac:dyDescent="0.2">
      <c r="A59" s="21">
        <v>2187.09</v>
      </c>
      <c r="B59" s="28">
        <v>28.5</v>
      </c>
      <c r="C59" s="29"/>
      <c r="D59" s="30">
        <v>14.1</v>
      </c>
      <c r="E59" s="30">
        <f t="shared" si="1"/>
        <v>5076</v>
      </c>
      <c r="F59" s="30">
        <v>57.7</v>
      </c>
      <c r="G59" s="25"/>
      <c r="H59" s="26">
        <v>5700</v>
      </c>
      <c r="I59" s="26">
        <f>'ced1'!$O$15-'ced1'!$O$11*H59/360</f>
        <v>106.66666666666666</v>
      </c>
      <c r="J59" s="32">
        <f t="shared" si="3"/>
        <v>11377.777777777776</v>
      </c>
      <c r="K59" s="26">
        <f>(ACOS((J59-('ced1'!$R$12+'ced1'!$R$13+'ced1'!$R$14))/(2*'ced1'!$O$13*'ced1'!$U$13))-'ced1'!$U$15)*360/(2*PI())</f>
        <v>63.007374488664205</v>
      </c>
    </row>
    <row r="60" spans="1:11" ht="15" x14ac:dyDescent="0.2">
      <c r="A60" s="21">
        <v>2232.42</v>
      </c>
      <c r="B60" s="28">
        <v>29</v>
      </c>
      <c r="C60" s="29"/>
      <c r="D60" s="30">
        <v>14.5</v>
      </c>
      <c r="E60" s="30">
        <f t="shared" si="1"/>
        <v>5220</v>
      </c>
      <c r="F60" s="30">
        <v>58.9</v>
      </c>
      <c r="G60" s="25"/>
      <c r="H60" s="31">
        <v>5800</v>
      </c>
      <c r="I60" s="26">
        <f>'ced1'!$O$15-'ced1'!$O$11*H60/360</f>
        <v>105.55555555555556</v>
      </c>
      <c r="J60" s="32">
        <f t="shared" si="3"/>
        <v>11141.975308641975</v>
      </c>
      <c r="K60" s="26">
        <f>(ACOS((J60-('ced1'!$R$12+'ced1'!$R$13+'ced1'!$R$14))/(2*'ced1'!$O$13*'ced1'!$U$13))-'ced1'!$U$15)*360/(2*PI())</f>
        <v>63.865641093063999</v>
      </c>
    </row>
    <row r="61" spans="1:11" ht="15" x14ac:dyDescent="0.2">
      <c r="A61" s="21">
        <v>2277.9899999999998</v>
      </c>
      <c r="B61" s="22">
        <v>29.5</v>
      </c>
      <c r="C61" s="29"/>
      <c r="D61" s="30">
        <v>14.8</v>
      </c>
      <c r="E61" s="30">
        <f t="shared" si="1"/>
        <v>5328</v>
      </c>
      <c r="F61" s="30">
        <v>59.7</v>
      </c>
      <c r="G61" s="25"/>
      <c r="H61" s="26">
        <v>5900</v>
      </c>
      <c r="I61" s="26">
        <f>'ced1'!$O$15-'ced1'!$O$11*H61/360</f>
        <v>104.44444444444444</v>
      </c>
      <c r="J61" s="32">
        <f t="shared" si="3"/>
        <v>10908.641975308641</v>
      </c>
      <c r="K61" s="26">
        <f>(ACOS((J61-('ced1'!$R$12+'ced1'!$R$13+'ced1'!$R$14))/(2*'ced1'!$O$13*'ced1'!$U$13))-'ced1'!$U$15)*360/(2*PI())</f>
        <v>64.72024204511554</v>
      </c>
    </row>
    <row r="62" spans="1:11" ht="15" x14ac:dyDescent="0.2">
      <c r="A62" s="21">
        <v>2323.8000000000002</v>
      </c>
      <c r="B62" s="28">
        <v>30</v>
      </c>
      <c r="C62" s="29"/>
      <c r="D62" s="30">
        <v>15.1</v>
      </c>
      <c r="E62" s="30">
        <f t="shared" si="1"/>
        <v>5436</v>
      </c>
      <c r="F62" s="30">
        <v>60.7</v>
      </c>
      <c r="G62" s="25"/>
      <c r="H62" s="31">
        <v>6000</v>
      </c>
      <c r="I62" s="26">
        <f>'ced1'!$O$15-'ced1'!$O$11*H62/360</f>
        <v>103.33333333333333</v>
      </c>
      <c r="J62" s="32">
        <f t="shared" si="3"/>
        <v>10677.777777777777</v>
      </c>
      <c r="K62" s="26">
        <f>(ACOS((J62-('ced1'!$R$12+'ced1'!$R$13+'ced1'!$R$14))/(2*'ced1'!$O$13*'ced1'!$U$13))-'ced1'!$U$15)*360/(2*PI())</f>
        <v>65.571298676336681</v>
      </c>
    </row>
    <row r="63" spans="1:11" ht="15" x14ac:dyDescent="0.2">
      <c r="A63" s="21">
        <v>2369.85</v>
      </c>
      <c r="B63" s="28">
        <v>30.5</v>
      </c>
      <c r="C63" s="29"/>
      <c r="D63" s="30">
        <v>15.4</v>
      </c>
      <c r="E63" s="30">
        <f t="shared" si="1"/>
        <v>5544</v>
      </c>
      <c r="F63" s="30">
        <v>61.7</v>
      </c>
      <c r="G63" s="25"/>
      <c r="H63" s="26">
        <v>6100</v>
      </c>
      <c r="I63" s="26">
        <f>'ced1'!$O$15-'ced1'!$O$11*H63/360</f>
        <v>102.22222222222223</v>
      </c>
      <c r="J63" s="32">
        <f t="shared" si="3"/>
        <v>10449.382716049384</v>
      </c>
      <c r="K63" s="26">
        <f>(ACOS((J63-('ced1'!$R$12+'ced1'!$R$13+'ced1'!$R$14))/(2*'ced1'!$O$13*'ced1'!$U$13))-'ced1'!$U$15)*360/(2*PI())</f>
        <v>66.41892977964568</v>
      </c>
    </row>
    <row r="64" spans="1:11" ht="15" x14ac:dyDescent="0.2">
      <c r="A64" s="21">
        <v>2416.14</v>
      </c>
      <c r="B64" s="22">
        <v>31</v>
      </c>
      <c r="C64" s="29"/>
      <c r="D64" s="30">
        <v>15.7</v>
      </c>
      <c r="E64" s="30">
        <f t="shared" si="1"/>
        <v>5652</v>
      </c>
      <c r="F64" s="30">
        <v>62.7</v>
      </c>
      <c r="G64" s="25"/>
      <c r="H64" s="31">
        <v>6200</v>
      </c>
      <c r="I64" s="26">
        <f>'ced1'!$O$15-'ced1'!$O$11*H64/360</f>
        <v>101.11111111111111</v>
      </c>
      <c r="J64" s="32">
        <f t="shared" si="3"/>
        <v>10223.456790123457</v>
      </c>
      <c r="K64" s="26">
        <f>(ACOS((J64-('ced1'!$R$12+'ced1'!$R$13+'ced1'!$R$14))/(2*'ced1'!$O$13*'ced1'!$U$13))-'ced1'!$U$15)*360/(2*PI())</f>
        <v>67.263251815719656</v>
      </c>
    </row>
    <row r="65" spans="1:11" ht="15" x14ac:dyDescent="0.2">
      <c r="A65" s="21">
        <v>2462.67</v>
      </c>
      <c r="B65" s="28">
        <v>31.5</v>
      </c>
      <c r="C65" s="29"/>
      <c r="D65" s="30">
        <v>16</v>
      </c>
      <c r="E65" s="30">
        <f t="shared" si="1"/>
        <v>5760</v>
      </c>
      <c r="F65" s="30">
        <v>63.6</v>
      </c>
      <c r="G65" s="25"/>
      <c r="H65" s="26">
        <v>6300</v>
      </c>
      <c r="I65" s="26">
        <f>'ced1'!$O$15-'ced1'!$O$11*H65/360</f>
        <v>100</v>
      </c>
      <c r="J65" s="32">
        <f t="shared" si="3"/>
        <v>10000</v>
      </c>
      <c r="K65" s="26">
        <f>(ACOS((J65-('ced1'!$R$12+'ced1'!$R$13+'ced1'!$R$14))/(2*'ced1'!$O$13*'ced1'!$U$13))-'ced1'!$U$15)*360/(2*PI())</f>
        <v>68.104379113829694</v>
      </c>
    </row>
    <row r="66" spans="1:11" ht="15" x14ac:dyDescent="0.2">
      <c r="A66" s="21">
        <v>2509.4299999999998</v>
      </c>
      <c r="B66" s="28">
        <v>32</v>
      </c>
      <c r="C66" s="29"/>
      <c r="D66" s="30">
        <v>16.399999999999999</v>
      </c>
      <c r="E66" s="30">
        <f t="shared" si="1"/>
        <v>5903.9999999999991</v>
      </c>
      <c r="F66" s="30">
        <v>64.7</v>
      </c>
      <c r="G66" s="25"/>
      <c r="H66" s="31">
        <v>6400</v>
      </c>
      <c r="I66" s="26">
        <f>'ced1'!$O$15-'ced1'!$O$11*H66/360</f>
        <v>98.888888888888886</v>
      </c>
      <c r="J66" s="32">
        <f t="shared" si="3"/>
        <v>9779.0123456790116</v>
      </c>
      <c r="K66" s="26">
        <f>(ACOS((J66-('ced1'!$R$12+'ced1'!$R$13+'ced1'!$R$14))/(2*'ced1'!$O$13*'ced1'!$U$13))-'ced1'!$U$15)*360/(2*PI())</f>
        <v>68.94242406813332</v>
      </c>
    </row>
    <row r="67" spans="1:11" ht="15" x14ac:dyDescent="0.2">
      <c r="A67" s="21">
        <v>2556.4299999999998</v>
      </c>
      <c r="B67" s="22">
        <v>32.5</v>
      </c>
      <c r="C67" s="29"/>
      <c r="D67" s="30">
        <v>16.7</v>
      </c>
      <c r="E67" s="30">
        <f t="shared" si="1"/>
        <v>6012</v>
      </c>
      <c r="F67" s="30">
        <v>65.599999999999994</v>
      </c>
      <c r="G67" s="25"/>
      <c r="H67" s="26">
        <v>6500</v>
      </c>
      <c r="I67" s="26">
        <f>'ced1'!$O$15-'ced1'!$O$11*H67/360</f>
        <v>97.777777777777771</v>
      </c>
      <c r="J67" s="32">
        <f t="shared" ref="J67:J98" si="4">I67*I67</f>
        <v>9560.4938271604933</v>
      </c>
      <c r="K67" s="26">
        <f>(ACOS((J67-('ced1'!$R$12+'ced1'!$R$13+'ced1'!$R$14))/(2*'ced1'!$O$13*'ced1'!$U$13))-'ced1'!$U$15)*360/(2*PI())</f>
        <v>69.777497330387277</v>
      </c>
    </row>
    <row r="68" spans="1:11" ht="15" x14ac:dyDescent="0.2">
      <c r="A68" s="21">
        <v>2603.66</v>
      </c>
      <c r="B68" s="28">
        <v>33</v>
      </c>
      <c r="C68" s="29"/>
      <c r="D68" s="30">
        <v>17</v>
      </c>
      <c r="E68" s="30">
        <f t="shared" ref="E68:E87" si="5">D68*360</f>
        <v>6120</v>
      </c>
      <c r="F68" s="30">
        <v>66.599999999999994</v>
      </c>
      <c r="G68" s="25"/>
      <c r="H68" s="31">
        <v>6600</v>
      </c>
      <c r="I68" s="26">
        <f>'ced1'!$O$15-'ced1'!$O$11*H68/360</f>
        <v>96.666666666666671</v>
      </c>
      <c r="J68" s="32">
        <f t="shared" si="4"/>
        <v>9344.4444444444453</v>
      </c>
      <c r="K68" s="26">
        <f>(ACOS((J68-('ced1'!$R$12+'ced1'!$R$13+'ced1'!$R$14))/(2*'ced1'!$O$13*'ced1'!$U$13))-'ced1'!$U$15)*360/(2*PI())</f>
        <v>70.609708000032597</v>
      </c>
    </row>
    <row r="69" spans="1:11" ht="15" x14ac:dyDescent="0.2">
      <c r="A69" s="21">
        <v>2651.13</v>
      </c>
      <c r="B69" s="28">
        <v>33.5</v>
      </c>
      <c r="C69" s="29"/>
      <c r="D69" s="30">
        <v>17.3</v>
      </c>
      <c r="E69" s="30">
        <f t="shared" si="5"/>
        <v>6228</v>
      </c>
      <c r="F69" s="30">
        <v>67.599999999999994</v>
      </c>
      <c r="G69" s="25"/>
      <c r="H69" s="26">
        <v>6700</v>
      </c>
      <c r="I69" s="26">
        <f>'ced1'!$O$15-'ced1'!$O$11*H69/360</f>
        <v>95.555555555555557</v>
      </c>
      <c r="J69" s="32">
        <f t="shared" si="4"/>
        <v>9130.8641975308637</v>
      </c>
      <c r="K69" s="26">
        <f>(ACOS((J69-('ced1'!$R$12+'ced1'!$R$13+'ced1'!$R$14))/(2*'ced1'!$O$13*'ced1'!$U$13))-'ced1'!$U$15)*360/(2*PI())</f>
        <v>71.439163812604917</v>
      </c>
    </row>
    <row r="70" spans="1:11" ht="15" x14ac:dyDescent="0.2">
      <c r="A70" s="21">
        <v>2698.82</v>
      </c>
      <c r="B70" s="22">
        <v>34</v>
      </c>
      <c r="C70" s="29"/>
      <c r="D70" s="30">
        <v>17.600000000000001</v>
      </c>
      <c r="E70" s="30">
        <f t="shared" si="5"/>
        <v>6336.0000000000009</v>
      </c>
      <c r="F70" s="30">
        <v>68.5</v>
      </c>
      <c r="G70" s="25"/>
      <c r="H70" s="31">
        <v>6800</v>
      </c>
      <c r="I70" s="26">
        <f>'ced1'!$O$15-'ced1'!$O$11*H70/360</f>
        <v>94.444444444444443</v>
      </c>
      <c r="J70" s="32">
        <f t="shared" si="4"/>
        <v>8919.7530864197524</v>
      </c>
      <c r="K70" s="26">
        <f>(ACOS((J70-('ced1'!$R$12+'ced1'!$R$13+'ced1'!$R$14))/(2*'ced1'!$O$13*'ced1'!$U$13))-'ced1'!$U$15)*360/(2*PI())</f>
        <v>72.265971327430805</v>
      </c>
    </row>
    <row r="71" spans="1:11" ht="15" x14ac:dyDescent="0.2">
      <c r="A71" s="21">
        <v>2746.75</v>
      </c>
      <c r="B71" s="28">
        <v>34.5</v>
      </c>
      <c r="C71" s="29"/>
      <c r="D71" s="30">
        <v>18.100000000000001</v>
      </c>
      <c r="E71" s="30">
        <f t="shared" si="5"/>
        <v>6516.0000000000009</v>
      </c>
      <c r="F71" s="30">
        <v>69.8</v>
      </c>
      <c r="G71" s="25"/>
      <c r="H71" s="26">
        <v>6900</v>
      </c>
      <c r="I71" s="26">
        <f>'ced1'!$O$15-'ced1'!$O$11*H71/360</f>
        <v>93.333333333333329</v>
      </c>
      <c r="J71" s="32">
        <f t="shared" si="4"/>
        <v>8711.1111111111095</v>
      </c>
      <c r="K71" s="26">
        <f>(ACOS((J71-('ced1'!$R$12+'ced1'!$R$13+'ced1'!$R$14))/(2*'ced1'!$O$13*'ced1'!$U$13))-'ced1'!$U$15)*360/(2*PI())</f>
        <v>73.090236115591992</v>
      </c>
    </row>
    <row r="72" spans="1:11" ht="15" x14ac:dyDescent="0.2">
      <c r="A72" s="21">
        <v>2794.91</v>
      </c>
      <c r="B72" s="28">
        <v>35</v>
      </c>
      <c r="C72" s="29"/>
      <c r="D72" s="30">
        <v>18.399999999999999</v>
      </c>
      <c r="E72" s="30">
        <f t="shared" si="5"/>
        <v>6623.9999999999991</v>
      </c>
      <c r="F72" s="30">
        <v>70.8</v>
      </c>
      <c r="G72" s="25"/>
      <c r="H72" s="31">
        <v>7000</v>
      </c>
      <c r="I72" s="26">
        <f>'ced1'!$O$15-'ced1'!$O$11*H72/360</f>
        <v>92.222222222222229</v>
      </c>
      <c r="J72" s="32">
        <f t="shared" si="4"/>
        <v>8504.9382716049386</v>
      </c>
      <c r="K72" s="26">
        <f>(ACOS((J72-('ced1'!$R$12+'ced1'!$R$13+'ced1'!$R$14))/(2*'ced1'!$O$13*'ced1'!$U$13))-'ced1'!$U$15)*360/(2*PI())</f>
        <v>73.912062949166824</v>
      </c>
    </row>
    <row r="73" spans="1:11" ht="15" x14ac:dyDescent="0.2">
      <c r="A73" s="21">
        <v>2843.3</v>
      </c>
      <c r="B73" s="22">
        <v>35.5</v>
      </c>
      <c r="C73" s="29"/>
      <c r="D73" s="30">
        <v>18.7</v>
      </c>
      <c r="E73" s="30">
        <f t="shared" si="5"/>
        <v>6732</v>
      </c>
      <c r="F73" s="30">
        <v>71.8</v>
      </c>
      <c r="G73" s="25"/>
      <c r="H73" s="26">
        <v>7100</v>
      </c>
      <c r="I73" s="26">
        <f>'ced1'!$O$15-'ced1'!$O$11*H73/360</f>
        <v>91.111111111111114</v>
      </c>
      <c r="J73" s="32">
        <f t="shared" si="4"/>
        <v>8301.234567901236</v>
      </c>
      <c r="K73" s="26">
        <f>(ACOS((J73-('ced1'!$R$12+'ced1'!$R$13+'ced1'!$R$14))/(2*'ced1'!$O$13*'ced1'!$U$13))-'ced1'!$U$15)*360/(2*PI())</f>
        <v>74.73155599280085</v>
      </c>
    </row>
    <row r="74" spans="1:11" ht="15" x14ac:dyDescent="0.2">
      <c r="A74" s="21">
        <v>2891.92</v>
      </c>
      <c r="B74" s="22">
        <v>36</v>
      </c>
      <c r="C74" s="29"/>
      <c r="D74" s="30">
        <v>19.100000000000001</v>
      </c>
      <c r="E74" s="30">
        <f t="shared" si="5"/>
        <v>6876.0000000000009</v>
      </c>
      <c r="F74" s="30">
        <v>72.8</v>
      </c>
      <c r="G74" s="25"/>
      <c r="H74" s="31">
        <v>7200</v>
      </c>
      <c r="I74" s="26">
        <f>'ced1'!$O$15-'ced1'!$O$11*H74/360</f>
        <v>90</v>
      </c>
      <c r="J74" s="32">
        <f t="shared" si="4"/>
        <v>8100</v>
      </c>
      <c r="K74" s="26">
        <f>(ACOS((J74-('ced1'!$R$12+'ced1'!$R$13+'ced1'!$R$14))/(2*'ced1'!$O$13*'ced1'!$U$13))-'ced1'!$U$15)*360/(2*PI())</f>
        <v>75.548818998710885</v>
      </c>
    </row>
    <row r="75" spans="1:11" ht="15" x14ac:dyDescent="0.2">
      <c r="A75" s="21">
        <v>2940.76</v>
      </c>
      <c r="B75" s="28">
        <v>36.5</v>
      </c>
      <c r="C75" s="29"/>
      <c r="D75" s="30">
        <v>19.399999999999999</v>
      </c>
      <c r="E75" s="30">
        <f t="shared" si="5"/>
        <v>6983.9999999999991</v>
      </c>
      <c r="F75" s="30">
        <v>73.7</v>
      </c>
      <c r="G75" s="25"/>
      <c r="H75" s="26">
        <v>7300</v>
      </c>
      <c r="I75" s="26">
        <f>'ced1'!$O$15-'ced1'!$O$11*H75/360</f>
        <v>88.888888888888886</v>
      </c>
      <c r="J75" s="32">
        <f t="shared" si="4"/>
        <v>7901.2345679012342</v>
      </c>
      <c r="K75" s="26">
        <f>(ACOS((J75-('ced1'!$R$12+'ced1'!$R$13+'ced1'!$R$14))/(2*'ced1'!$O$13*'ced1'!$U$13))-'ced1'!$U$15)*360/(2*PI())</f>
        <v>76.363955506292697</v>
      </c>
    </row>
    <row r="76" spans="1:11" ht="15" x14ac:dyDescent="0.2">
      <c r="A76" s="21">
        <v>2989.83</v>
      </c>
      <c r="B76" s="28">
        <v>37</v>
      </c>
      <c r="C76" s="29"/>
      <c r="D76" s="30">
        <v>19.7</v>
      </c>
      <c r="E76" s="30">
        <f t="shared" si="5"/>
        <v>7092</v>
      </c>
      <c r="F76" s="30">
        <v>74.8</v>
      </c>
      <c r="G76" s="25"/>
      <c r="H76" s="31">
        <v>7400</v>
      </c>
      <c r="I76" s="26">
        <f>'ced1'!$O$15-'ced1'!$O$11*H76/360</f>
        <v>87.777777777777771</v>
      </c>
      <c r="J76" s="32">
        <f t="shared" si="4"/>
        <v>7704.9382716049367</v>
      </c>
      <c r="K76" s="26">
        <f>(ACOS((J76-('ced1'!$R$12+'ced1'!$R$13+'ced1'!$R$14))/(2*'ced1'!$O$13*'ced1'!$U$13))-'ced1'!$U$15)*360/(2*PI())</f>
        <v>77.177069047585221</v>
      </c>
    </row>
    <row r="77" spans="1:11" ht="15" x14ac:dyDescent="0.2">
      <c r="A77" s="21">
        <v>3039.12</v>
      </c>
      <c r="B77" s="22">
        <v>37.5</v>
      </c>
      <c r="C77" s="29"/>
      <c r="D77" s="30">
        <v>20.100000000000001</v>
      </c>
      <c r="E77" s="30">
        <f t="shared" si="5"/>
        <v>7236.0000000000009</v>
      </c>
      <c r="F77" s="30">
        <v>75.8</v>
      </c>
      <c r="G77" s="25"/>
      <c r="H77" s="26">
        <v>7500</v>
      </c>
      <c r="I77" s="26">
        <f>'ced1'!$O$15-'ced1'!$O$11*H77/360</f>
        <v>86.666666666666671</v>
      </c>
      <c r="J77" s="32">
        <f t="shared" si="4"/>
        <v>7511.1111111111122</v>
      </c>
      <c r="K77" s="26">
        <f>(ACOS((J77-('ced1'!$R$12+'ced1'!$R$13+'ced1'!$R$14))/(2*'ced1'!$O$13*'ced1'!$U$13))-'ced1'!$U$15)*360/(2*PI())</f>
        <v>77.988263359939793</v>
      </c>
    </row>
    <row r="78" spans="1:11" ht="15" x14ac:dyDescent="0.2">
      <c r="A78" s="21">
        <v>3088.64</v>
      </c>
      <c r="B78" s="28">
        <v>38</v>
      </c>
      <c r="C78" s="29"/>
      <c r="D78" s="30">
        <v>20.399999999999999</v>
      </c>
      <c r="E78" s="30">
        <f t="shared" si="5"/>
        <v>7343.9999999999991</v>
      </c>
      <c r="F78" s="30">
        <v>76.8</v>
      </c>
      <c r="G78" s="25"/>
      <c r="H78" s="31">
        <v>7600</v>
      </c>
      <c r="I78" s="26">
        <f>'ced1'!$O$15-'ced1'!$O$11*H78/360</f>
        <v>85.555555555555557</v>
      </c>
      <c r="J78" s="32">
        <f t="shared" si="4"/>
        <v>7319.7530864197533</v>
      </c>
      <c r="K78" s="26">
        <f>(ACOS((J78-('ced1'!$R$12+'ced1'!$R$13+'ced1'!$R$14))/(2*'ced1'!$O$13*'ced1'!$U$13))-'ced1'!$U$15)*360/(2*PI())</f>
        <v>78.797642607362562</v>
      </c>
    </row>
    <row r="79" spans="1:11" ht="15" x14ac:dyDescent="0.2">
      <c r="A79" s="21">
        <v>3138.38</v>
      </c>
      <c r="B79" s="28">
        <v>38.5</v>
      </c>
      <c r="C79" s="29"/>
      <c r="D79" s="30">
        <v>20.7</v>
      </c>
      <c r="E79" s="30">
        <f t="shared" si="5"/>
        <v>7452</v>
      </c>
      <c r="F79" s="30">
        <v>77.599999999999994</v>
      </c>
      <c r="G79" s="25"/>
      <c r="H79" s="26">
        <v>7700</v>
      </c>
      <c r="I79" s="26">
        <f>'ced1'!$O$15-'ced1'!$O$11*H79/360</f>
        <v>84.444444444444443</v>
      </c>
      <c r="J79" s="32">
        <f t="shared" si="4"/>
        <v>7130.8641975308637</v>
      </c>
      <c r="K79" s="26">
        <f>(ACOS((J79-('ced1'!$R$12+'ced1'!$R$13+'ced1'!$R$14))/(2*'ced1'!$O$13*'ced1'!$U$13))-'ced1'!$U$15)*360/(2*PI())</f>
        <v>79.60531161213288</v>
      </c>
    </row>
    <row r="80" spans="1:11" ht="15" x14ac:dyDescent="0.2">
      <c r="A80" s="21">
        <v>3188.34</v>
      </c>
      <c r="B80" s="22">
        <v>39</v>
      </c>
      <c r="C80" s="29"/>
      <c r="D80" s="30">
        <v>21.1</v>
      </c>
      <c r="E80" s="30">
        <f t="shared" si="5"/>
        <v>7596.0000000000009</v>
      </c>
      <c r="F80" s="30">
        <v>78.7</v>
      </c>
      <c r="G80" s="25"/>
      <c r="H80" s="31">
        <v>7800</v>
      </c>
      <c r="I80" s="26">
        <f>'ced1'!$O$15-'ced1'!$O$11*H80/360</f>
        <v>83.333333333333329</v>
      </c>
      <c r="J80" s="32">
        <f t="shared" si="4"/>
        <v>6944.4444444444434</v>
      </c>
      <c r="K80" s="26">
        <f>(ACOS((J80-('ced1'!$R$12+'ced1'!$R$13+'ced1'!$R$14))/(2*'ced1'!$O$13*'ced1'!$U$13))-'ced1'!$U$15)*360/(2*PI())</f>
        <v>80.411376098466704</v>
      </c>
    </row>
    <row r="81" spans="1:11" ht="15" x14ac:dyDescent="0.2">
      <c r="A81" s="21">
        <v>3238.53</v>
      </c>
      <c r="B81" s="28">
        <v>39.5</v>
      </c>
      <c r="C81" s="29"/>
      <c r="D81" s="30">
        <v>21.4</v>
      </c>
      <c r="E81" s="30">
        <f t="shared" si="5"/>
        <v>7703.9999999999991</v>
      </c>
      <c r="F81" s="30">
        <v>79.599999999999994</v>
      </c>
      <c r="G81" s="25"/>
      <c r="H81" s="26">
        <v>7900</v>
      </c>
      <c r="I81" s="26">
        <f>'ced1'!$O$15-'ced1'!$O$11*H81/360</f>
        <v>82.222222222222229</v>
      </c>
      <c r="J81" s="32">
        <f t="shared" si="4"/>
        <v>6760.4938271604951</v>
      </c>
      <c r="K81" s="26">
        <f>(ACOS((J81-('ced1'!$R$12+'ced1'!$R$13+'ced1'!$R$14))/(2*'ced1'!$O$13*'ced1'!$U$13))-'ced1'!$U$15)*360/(2*PI())</f>
        <v>81.215942950182722</v>
      </c>
    </row>
    <row r="82" spans="1:11" ht="15" x14ac:dyDescent="0.2">
      <c r="A82" s="21">
        <v>3288.93</v>
      </c>
      <c r="B82" s="28">
        <v>40</v>
      </c>
      <c r="C82" s="29"/>
      <c r="D82" s="30">
        <v>21.8</v>
      </c>
      <c r="E82" s="30">
        <f t="shared" si="5"/>
        <v>7848</v>
      </c>
      <c r="F82" s="30">
        <v>80.7</v>
      </c>
      <c r="G82" s="25"/>
      <c r="H82" s="31">
        <v>8000</v>
      </c>
      <c r="I82" s="26">
        <f>'ced1'!$O$15-'ced1'!$O$11*H82/360</f>
        <v>81.111111111111114</v>
      </c>
      <c r="J82" s="32">
        <f t="shared" si="4"/>
        <v>6579.0123456790125</v>
      </c>
      <c r="K82" s="26">
        <f>(ACOS((J82-('ced1'!$R$12+'ced1'!$R$13+'ced1'!$R$14))/(2*'ced1'!$O$13*'ced1'!$U$13))-'ced1'!$U$15)*360/(2*PI())</f>
        <v>82.019120484554506</v>
      </c>
    </row>
    <row r="83" spans="1:11" ht="15" x14ac:dyDescent="0.2">
      <c r="A83" s="21">
        <v>3339.55</v>
      </c>
      <c r="B83" s="22">
        <v>40.5</v>
      </c>
      <c r="C83" s="29"/>
      <c r="D83" s="30">
        <v>22.1</v>
      </c>
      <c r="E83" s="30">
        <f t="shared" si="5"/>
        <v>7956.0000000000009</v>
      </c>
      <c r="F83" s="30">
        <v>81.5</v>
      </c>
      <c r="G83" s="25"/>
      <c r="H83" s="26">
        <v>8100</v>
      </c>
      <c r="I83" s="26">
        <f>'ced1'!$O$15-'ced1'!$O$11*H83/360</f>
        <v>80</v>
      </c>
      <c r="J83" s="32">
        <f t="shared" si="4"/>
        <v>6400</v>
      </c>
      <c r="K83" s="26">
        <f>(ACOS((J83-('ced1'!$R$12+'ced1'!$R$13+'ced1'!$R$14))/(2*'ced1'!$O$13*'ced1'!$U$13))-'ced1'!$U$15)*360/(2*PI())</f>
        <v>82.821018744794358</v>
      </c>
    </row>
    <row r="84" spans="1:11" ht="15" x14ac:dyDescent="0.2">
      <c r="A84" s="21">
        <v>3390.38</v>
      </c>
      <c r="B84" s="28">
        <v>41</v>
      </c>
      <c r="C84" s="29"/>
      <c r="D84" s="30">
        <v>22.5</v>
      </c>
      <c r="E84" s="30">
        <f t="shared" si="5"/>
        <v>8100</v>
      </c>
      <c r="F84" s="30">
        <v>82.7</v>
      </c>
      <c r="G84" s="25"/>
      <c r="H84" s="31">
        <v>8200</v>
      </c>
      <c r="I84" s="26">
        <f>'ced1'!$O$15-'ced1'!$O$11*H84/360</f>
        <v>78.888888888888886</v>
      </c>
      <c r="J84" s="32">
        <f t="shared" si="4"/>
        <v>6223.4567901234559</v>
      </c>
      <c r="K84" s="26">
        <f>(ACOS((J84-('ced1'!$R$12+'ced1'!$R$13+'ced1'!$R$14))/(2*'ced1'!$O$13*'ced1'!$U$13))-'ced1'!$U$15)*360/(2*PI())</f>
        <v>83.621749813922335</v>
      </c>
    </row>
    <row r="85" spans="1:11" ht="15" x14ac:dyDescent="0.2">
      <c r="A85" s="21">
        <v>3441.44</v>
      </c>
      <c r="B85" s="28">
        <v>41.5</v>
      </c>
      <c r="C85" s="29"/>
      <c r="D85" s="30">
        <v>22.7</v>
      </c>
      <c r="E85" s="30">
        <f t="shared" si="5"/>
        <v>8172</v>
      </c>
      <c r="F85" s="30">
        <v>83.5</v>
      </c>
      <c r="G85" s="25"/>
      <c r="H85" s="26">
        <v>8300</v>
      </c>
      <c r="I85" s="26">
        <f>'ced1'!$O$15-'ced1'!$O$11*H85/360</f>
        <v>77.777777777777771</v>
      </c>
      <c r="J85" s="32">
        <f t="shared" si="4"/>
        <v>6049.382716049382</v>
      </c>
      <c r="K85" s="26">
        <f>(ACOS((J85-('ced1'!$R$12+'ced1'!$R$13+'ced1'!$R$14))/(2*'ced1'!$O$13*'ced1'!$U$13))-'ced1'!$U$15)*360/(2*PI())</f>
        <v>84.42142815313629</v>
      </c>
    </row>
    <row r="86" spans="1:11" ht="15" x14ac:dyDescent="0.2">
      <c r="A86" s="21">
        <v>3492.7</v>
      </c>
      <c r="B86" s="22">
        <v>42</v>
      </c>
      <c r="C86" s="29"/>
      <c r="D86" s="30">
        <v>23.1</v>
      </c>
      <c r="E86" s="30">
        <f t="shared" si="5"/>
        <v>8316</v>
      </c>
      <c r="F86" s="30">
        <v>84.5</v>
      </c>
      <c r="G86" s="25"/>
      <c r="H86" s="31">
        <v>8400</v>
      </c>
      <c r="I86" s="26">
        <f>'ced1'!$O$15-'ced1'!$O$11*H86/360</f>
        <v>76.666666666666671</v>
      </c>
      <c r="J86" s="32">
        <f t="shared" si="4"/>
        <v>5877.7777777777783</v>
      </c>
      <c r="K86" s="26">
        <f>(ACOS((J86-('ced1'!$R$12+'ced1'!$R$13+'ced1'!$R$14))/(2*'ced1'!$O$13*'ced1'!$U$13))-'ced1'!$U$15)*360/(2*PI())</f>
        <v>85.220170968222249</v>
      </c>
    </row>
    <row r="87" spans="1:11" ht="15" x14ac:dyDescent="0.2">
      <c r="A87" s="21">
        <v>3544.18</v>
      </c>
      <c r="B87" s="28">
        <v>42.5</v>
      </c>
      <c r="C87" s="29"/>
      <c r="D87" s="30">
        <v>23.5</v>
      </c>
      <c r="E87" s="30">
        <f t="shared" si="5"/>
        <v>8460</v>
      </c>
      <c r="F87" s="30">
        <v>85.7</v>
      </c>
      <c r="G87" s="25"/>
      <c r="H87" s="26">
        <v>8500</v>
      </c>
      <c r="I87" s="26">
        <f>'ced1'!$O$15-'ced1'!$O$11*H87/360</f>
        <v>75.555555555555557</v>
      </c>
      <c r="J87" s="32">
        <f t="shared" si="4"/>
        <v>5708.641975308642</v>
      </c>
      <c r="K87" s="26">
        <f>(ACOS((J87-('ced1'!$R$12+'ced1'!$R$13+'ced1'!$R$14))/(2*'ced1'!$O$13*'ced1'!$U$13))-'ced1'!$U$15)*360/(2*PI())</f>
        <v>86.018098608044014</v>
      </c>
    </row>
    <row r="88" spans="1:11" ht="15" x14ac:dyDescent="0.2">
      <c r="A88" s="21">
        <v>3595.87</v>
      </c>
      <c r="B88" s="28">
        <v>43</v>
      </c>
      <c r="C88" s="29"/>
      <c r="D88" s="30">
        <v>23.5</v>
      </c>
      <c r="E88" s="30">
        <f t="shared" ref="E88:E97" si="6">D88*360</f>
        <v>8460</v>
      </c>
      <c r="F88" s="30">
        <v>85.7</v>
      </c>
      <c r="G88" s="25"/>
      <c r="H88" s="26">
        <v>8500</v>
      </c>
      <c r="I88" s="26">
        <f>'ced1'!$O$15-'ced1'!$O$11*H88/360</f>
        <v>75.555555555555557</v>
      </c>
      <c r="J88" s="32">
        <f t="shared" si="4"/>
        <v>5708.641975308642</v>
      </c>
      <c r="K88" s="26">
        <f>(ACOS((J88-('ced1'!$R$12+'ced1'!$R$13+'ced1'!$R$14))/(2*'ced1'!$O$13*'ced1'!$U$13))-'ced1'!$U$15)*360/(2*PI())</f>
        <v>86.018098608044014</v>
      </c>
    </row>
    <row r="89" spans="1:11" ht="15" x14ac:dyDescent="0.2">
      <c r="A89" s="21">
        <v>3647.78</v>
      </c>
      <c r="B89" s="22">
        <v>43.5</v>
      </c>
      <c r="C89" s="29"/>
      <c r="D89" s="30">
        <v>23.5</v>
      </c>
      <c r="E89" s="30">
        <f t="shared" si="6"/>
        <v>8460</v>
      </c>
      <c r="F89" s="30">
        <v>85.7</v>
      </c>
      <c r="G89" s="25"/>
      <c r="H89" s="26">
        <v>8500</v>
      </c>
      <c r="I89" s="26">
        <f>'ced1'!$O$15-'ced1'!$O$11*H89/360</f>
        <v>75.555555555555557</v>
      </c>
      <c r="J89" s="32">
        <f t="shared" si="4"/>
        <v>5708.641975308642</v>
      </c>
      <c r="K89" s="26">
        <f>(ACOS((J89-('ced1'!$R$12+'ced1'!$R$13+'ced1'!$R$14))/(2*'ced1'!$O$13*'ced1'!$U$13))-'ced1'!$U$15)*360/(2*PI())</f>
        <v>86.018098608044014</v>
      </c>
    </row>
    <row r="90" spans="1:11" ht="15" x14ac:dyDescent="0.2">
      <c r="A90" s="21">
        <v>3699.89</v>
      </c>
      <c r="B90" s="28">
        <v>44</v>
      </c>
      <c r="C90" s="29"/>
      <c r="D90" s="30">
        <v>23.5</v>
      </c>
      <c r="E90" s="30">
        <f t="shared" si="6"/>
        <v>8460</v>
      </c>
      <c r="F90" s="30">
        <v>85.7</v>
      </c>
      <c r="G90" s="25"/>
      <c r="H90" s="26">
        <v>8500</v>
      </c>
      <c r="I90" s="26">
        <f>'ced1'!$O$15-'ced1'!$O$11*H90/360</f>
        <v>75.555555555555557</v>
      </c>
      <c r="J90" s="32">
        <f t="shared" si="4"/>
        <v>5708.641975308642</v>
      </c>
      <c r="K90" s="26">
        <f>(ACOS((J90-('ced1'!$R$12+'ced1'!$R$13+'ced1'!$R$14))/(2*'ced1'!$O$13*'ced1'!$U$13))-'ced1'!$U$15)*360/(2*PI())</f>
        <v>86.018098608044014</v>
      </c>
    </row>
    <row r="91" spans="1:11" ht="15" x14ac:dyDescent="0.2">
      <c r="A91" s="21">
        <v>3752.21</v>
      </c>
      <c r="B91" s="28">
        <v>44.5</v>
      </c>
      <c r="C91" s="29"/>
      <c r="D91" s="30">
        <v>23.5</v>
      </c>
      <c r="E91" s="30">
        <f t="shared" si="6"/>
        <v>8460</v>
      </c>
      <c r="F91" s="30">
        <v>85.7</v>
      </c>
      <c r="G91" s="25"/>
      <c r="H91" s="26">
        <v>8500</v>
      </c>
      <c r="I91" s="26">
        <f>'ced1'!$O$15-'ced1'!$O$11*H91/360</f>
        <v>75.555555555555557</v>
      </c>
      <c r="J91" s="32">
        <f t="shared" si="4"/>
        <v>5708.641975308642</v>
      </c>
      <c r="K91" s="26">
        <f>(ACOS((J91-('ced1'!$R$12+'ced1'!$R$13+'ced1'!$R$14))/(2*'ced1'!$O$13*'ced1'!$U$13))-'ced1'!$U$15)*360/(2*PI())</f>
        <v>86.018098608044014</v>
      </c>
    </row>
    <row r="92" spans="1:11" ht="15" x14ac:dyDescent="0.2">
      <c r="A92" s="21">
        <v>3804.74</v>
      </c>
      <c r="B92" s="22">
        <v>45</v>
      </c>
      <c r="C92" s="29"/>
      <c r="D92" s="30">
        <v>23.5</v>
      </c>
      <c r="E92" s="30">
        <f t="shared" si="6"/>
        <v>8460</v>
      </c>
      <c r="F92" s="30">
        <v>85.7</v>
      </c>
      <c r="G92" s="25"/>
      <c r="H92" s="26">
        <v>8500</v>
      </c>
      <c r="I92" s="26">
        <f>'ced1'!$O$15-'ced1'!$O$11*H92/360</f>
        <v>75.555555555555557</v>
      </c>
      <c r="J92" s="32">
        <f t="shared" si="4"/>
        <v>5708.641975308642</v>
      </c>
      <c r="K92" s="26">
        <f>(ACOS((J92-('ced1'!$R$12+'ced1'!$R$13+'ced1'!$R$14))/(2*'ced1'!$O$13*'ced1'!$U$13))-'ced1'!$U$15)*360/(2*PI())</f>
        <v>86.018098608044014</v>
      </c>
    </row>
    <row r="93" spans="1:11" ht="15" x14ac:dyDescent="0.2">
      <c r="A93" s="21">
        <v>3857.48</v>
      </c>
      <c r="B93" s="28">
        <v>45.5</v>
      </c>
      <c r="C93" s="29"/>
      <c r="D93" s="30">
        <v>23.5</v>
      </c>
      <c r="E93" s="30">
        <f t="shared" si="6"/>
        <v>8460</v>
      </c>
      <c r="F93" s="30">
        <v>85.7</v>
      </c>
      <c r="G93" s="25"/>
      <c r="H93" s="26">
        <v>8500</v>
      </c>
      <c r="I93" s="26">
        <f>'ced1'!$O$15-'ced1'!$O$11*H93/360</f>
        <v>75.555555555555557</v>
      </c>
      <c r="J93" s="32">
        <f t="shared" si="4"/>
        <v>5708.641975308642</v>
      </c>
      <c r="K93" s="26">
        <f>(ACOS((J93-('ced1'!$R$12+'ced1'!$R$13+'ced1'!$R$14))/(2*'ced1'!$O$13*'ced1'!$U$13))-'ced1'!$U$15)*360/(2*PI())</f>
        <v>86.018098608044014</v>
      </c>
    </row>
    <row r="94" spans="1:11" ht="15" x14ac:dyDescent="0.2">
      <c r="A94" s="21">
        <v>3910.42</v>
      </c>
      <c r="B94" s="28">
        <v>46</v>
      </c>
      <c r="C94" s="29"/>
      <c r="D94" s="30">
        <v>23.5</v>
      </c>
      <c r="E94" s="30">
        <f t="shared" si="6"/>
        <v>8460</v>
      </c>
      <c r="F94" s="30">
        <v>85.7</v>
      </c>
      <c r="G94" s="25"/>
      <c r="H94" s="26">
        <v>8500</v>
      </c>
      <c r="I94" s="26">
        <f>'ced1'!$O$15-'ced1'!$O$11*H94/360</f>
        <v>75.555555555555557</v>
      </c>
      <c r="J94" s="32">
        <f t="shared" si="4"/>
        <v>5708.641975308642</v>
      </c>
      <c r="K94" s="26">
        <f>(ACOS((J94-('ced1'!$R$12+'ced1'!$R$13+'ced1'!$R$14))/(2*'ced1'!$O$13*'ced1'!$U$13))-'ced1'!$U$15)*360/(2*PI())</f>
        <v>86.018098608044014</v>
      </c>
    </row>
    <row r="95" spans="1:11" ht="15" x14ac:dyDescent="0.2">
      <c r="A95" s="21">
        <v>3963.56</v>
      </c>
      <c r="B95" s="22">
        <v>46.5</v>
      </c>
      <c r="C95" s="29"/>
      <c r="D95" s="30">
        <v>23.5</v>
      </c>
      <c r="E95" s="30">
        <f t="shared" si="6"/>
        <v>8460</v>
      </c>
      <c r="F95" s="30">
        <v>85.7</v>
      </c>
      <c r="G95" s="25"/>
      <c r="H95" s="26">
        <v>8500</v>
      </c>
      <c r="I95" s="26">
        <f>'ced1'!$O$15-'ced1'!$O$11*H95/360</f>
        <v>75.555555555555557</v>
      </c>
      <c r="J95" s="32">
        <f t="shared" si="4"/>
        <v>5708.641975308642</v>
      </c>
      <c r="K95" s="26">
        <f>(ACOS((J95-('ced1'!$R$12+'ced1'!$R$13+'ced1'!$R$14))/(2*'ced1'!$O$13*'ced1'!$U$13))-'ced1'!$U$15)*360/(2*PI())</f>
        <v>86.018098608044014</v>
      </c>
    </row>
    <row r="96" spans="1:11" ht="15" x14ac:dyDescent="0.2">
      <c r="A96" s="21">
        <v>4016.91</v>
      </c>
      <c r="B96" s="28">
        <v>47</v>
      </c>
      <c r="C96" s="29"/>
      <c r="D96" s="30">
        <v>23.5</v>
      </c>
      <c r="E96" s="30">
        <f t="shared" si="6"/>
        <v>8460</v>
      </c>
      <c r="F96" s="30">
        <v>85.7</v>
      </c>
      <c r="G96" s="25"/>
      <c r="H96" s="26">
        <v>8500</v>
      </c>
      <c r="I96" s="26">
        <f>'ced1'!$O$15-'ced1'!$O$11*H96/360</f>
        <v>75.555555555555557</v>
      </c>
      <c r="J96" s="32">
        <f t="shared" si="4"/>
        <v>5708.641975308642</v>
      </c>
      <c r="K96" s="26">
        <f>(ACOS((J96-('ced1'!$R$12+'ced1'!$R$13+'ced1'!$R$14))/(2*'ced1'!$O$13*'ced1'!$U$13))-'ced1'!$U$15)*360/(2*PI())</f>
        <v>86.018098608044014</v>
      </c>
    </row>
    <row r="97" spans="1:11" ht="15" x14ac:dyDescent="0.2">
      <c r="A97" s="21">
        <v>4070.46</v>
      </c>
      <c r="B97" s="28">
        <v>47.5</v>
      </c>
      <c r="C97" s="29"/>
      <c r="D97" s="30">
        <v>23.5</v>
      </c>
      <c r="E97" s="30">
        <f t="shared" si="6"/>
        <v>8460</v>
      </c>
      <c r="F97" s="30">
        <v>85.7</v>
      </c>
      <c r="G97" s="25"/>
      <c r="H97" s="26">
        <v>8500</v>
      </c>
      <c r="I97" s="26">
        <f>'ced1'!$O$15-'ced1'!$O$11*H97/360</f>
        <v>75.555555555555557</v>
      </c>
      <c r="J97" s="32">
        <f t="shared" si="4"/>
        <v>5708.641975308642</v>
      </c>
      <c r="K97" s="26">
        <f>(ACOS((J97-('ced1'!$R$12+'ced1'!$R$13+'ced1'!$R$14))/(2*'ced1'!$O$13*'ced1'!$U$13))-'ced1'!$U$15)*360/(2*PI())</f>
        <v>86.018098608044014</v>
      </c>
    </row>
    <row r="98" spans="1:11" ht="15" x14ac:dyDescent="0.2">
      <c r="A98" s="21">
        <v>4124.21</v>
      </c>
      <c r="B98" s="22">
        <v>48</v>
      </c>
      <c r="C98" s="29"/>
      <c r="D98" s="30">
        <v>23.8</v>
      </c>
      <c r="E98" s="30">
        <f t="shared" ref="E98:E100" si="7">D98*360</f>
        <v>8568</v>
      </c>
      <c r="F98" s="30">
        <v>86.7</v>
      </c>
      <c r="G98" s="25"/>
      <c r="H98" s="31">
        <v>8600</v>
      </c>
      <c r="I98" s="26">
        <f>'ced1'!$O$15-'ced1'!$O$11*H98/360</f>
        <v>74.444444444444443</v>
      </c>
      <c r="J98" s="32">
        <f t="shared" si="4"/>
        <v>5541.9753086419751</v>
      </c>
      <c r="K98" s="26">
        <f>(ACOS((J98-('ced1'!$R$12+'ced1'!$R$13+'ced1'!$R$14))/(2*'ced1'!$O$13*'ced1'!$U$13))-'ced1'!$U$15)*360/(2*PI())</f>
        <v>86.815334999741182</v>
      </c>
    </row>
    <row r="99" spans="1:11" ht="15" x14ac:dyDescent="0.2">
      <c r="A99" s="21">
        <v>4178.1499999999996</v>
      </c>
      <c r="B99" s="28">
        <v>48.5</v>
      </c>
      <c r="C99" s="29"/>
      <c r="D99" s="30">
        <v>23.8</v>
      </c>
      <c r="E99" s="30">
        <f t="shared" si="7"/>
        <v>8568</v>
      </c>
      <c r="F99" s="30">
        <v>86.7</v>
      </c>
      <c r="G99" s="25"/>
      <c r="H99" s="31">
        <v>8600</v>
      </c>
      <c r="I99" s="26">
        <f>'ced1'!$O$15-'ced1'!$O$11*H99/360</f>
        <v>74.444444444444443</v>
      </c>
      <c r="J99" s="32">
        <f t="shared" ref="J99:J100" si="8">I99*I99</f>
        <v>5541.9753086419751</v>
      </c>
      <c r="K99" s="26">
        <f>(ACOS((J99-('ced1'!$R$12+'ced1'!$R$13+'ced1'!$R$14))/(2*'ced1'!$O$13*'ced1'!$U$13))-'ced1'!$U$15)*360/(2*PI())</f>
        <v>86.815334999741182</v>
      </c>
    </row>
    <row r="100" spans="1:11" ht="15" x14ac:dyDescent="0.2">
      <c r="A100" s="21">
        <v>4232.3</v>
      </c>
      <c r="B100" s="28">
        <v>49</v>
      </c>
      <c r="C100" s="29"/>
      <c r="D100" s="30">
        <v>23.8</v>
      </c>
      <c r="E100" s="30">
        <f t="shared" si="7"/>
        <v>8568</v>
      </c>
      <c r="F100" s="30">
        <v>86.7</v>
      </c>
      <c r="G100" s="25"/>
      <c r="H100" s="31">
        <v>8600</v>
      </c>
      <c r="I100" s="26">
        <f>'ced1'!$O$15-'ced1'!$O$11*H100/360</f>
        <v>74.444444444444443</v>
      </c>
      <c r="J100" s="32">
        <f t="shared" si="8"/>
        <v>5541.9753086419751</v>
      </c>
      <c r="K100" s="26">
        <f>(ACOS((J100-('ced1'!$R$12+'ced1'!$R$13+'ced1'!$R$14))/(2*'ced1'!$O$13*'ced1'!$U$13))-'ced1'!$U$15)*360/(2*PI())</f>
        <v>86.815334999741182</v>
      </c>
    </row>
    <row r="101" spans="1:11" ht="15" x14ac:dyDescent="0.2">
      <c r="A101" s="21">
        <v>4286.6400000000003</v>
      </c>
      <c r="B101" s="22">
        <v>49.5</v>
      </c>
      <c r="C101" s="29"/>
      <c r="D101" s="30"/>
      <c r="E101" s="30"/>
      <c r="F101" s="30"/>
      <c r="G101" s="25"/>
      <c r="H101" s="31"/>
      <c r="I101" s="26"/>
      <c r="J101" s="32"/>
      <c r="K101" s="26"/>
    </row>
    <row r="102" spans="1:11" ht="15" x14ac:dyDescent="0.2">
      <c r="A102" s="21">
        <v>4341.17</v>
      </c>
      <c r="B102" s="28">
        <v>50</v>
      </c>
      <c r="C102" s="29"/>
      <c r="D102" s="30"/>
      <c r="E102" s="30"/>
      <c r="F102" s="30"/>
      <c r="G102" s="25"/>
      <c r="H102" s="31"/>
      <c r="I102" s="26"/>
      <c r="J102" s="32"/>
      <c r="K102" s="26"/>
    </row>
    <row r="103" spans="1:11" ht="15" x14ac:dyDescent="0.2">
      <c r="A103" s="21">
        <v>4395.8999999999996</v>
      </c>
      <c r="B103" s="22">
        <v>50.5</v>
      </c>
      <c r="C103" s="29"/>
      <c r="D103" s="30"/>
      <c r="E103" s="30"/>
      <c r="F103" s="30"/>
      <c r="G103" s="25"/>
      <c r="H103" s="31"/>
      <c r="I103" s="26"/>
      <c r="J103" s="32"/>
      <c r="K103" s="26"/>
    </row>
    <row r="104" spans="1:11" ht="15" x14ac:dyDescent="0.2">
      <c r="A104" s="21">
        <v>4450.82</v>
      </c>
      <c r="B104" s="28">
        <v>51</v>
      </c>
      <c r="C104" s="29"/>
      <c r="D104" s="30"/>
      <c r="E104" s="30"/>
      <c r="F104" s="30"/>
      <c r="G104" s="25"/>
      <c r="H104" s="31"/>
      <c r="I104" s="26"/>
      <c r="J104" s="32"/>
      <c r="K104" s="26"/>
    </row>
    <row r="105" spans="1:11" ht="15" x14ac:dyDescent="0.2">
      <c r="A105" s="21">
        <v>4505.93</v>
      </c>
      <c r="B105" s="28">
        <v>51.5</v>
      </c>
      <c r="C105" s="29"/>
      <c r="D105" s="30"/>
      <c r="E105" s="30"/>
      <c r="F105" s="30"/>
      <c r="G105" s="25"/>
      <c r="H105" s="31"/>
      <c r="I105" s="26"/>
      <c r="J105" s="32"/>
      <c r="K105" s="26"/>
    </row>
    <row r="106" spans="1:11" ht="15" x14ac:dyDescent="0.2">
      <c r="A106" s="21">
        <v>4561.2299999999996</v>
      </c>
      <c r="B106" s="22">
        <v>52</v>
      </c>
      <c r="C106" s="29"/>
      <c r="D106" s="30"/>
      <c r="E106" s="30"/>
      <c r="F106" s="30"/>
      <c r="G106" s="25"/>
      <c r="H106" s="31"/>
      <c r="I106" s="26"/>
      <c r="J106" s="32"/>
      <c r="K106" s="26"/>
    </row>
    <row r="107" spans="1:11" ht="15" x14ac:dyDescent="0.2">
      <c r="A107" s="21">
        <v>4616.72</v>
      </c>
      <c r="B107" s="28">
        <v>52.5</v>
      </c>
      <c r="C107" s="29"/>
      <c r="D107" s="30"/>
      <c r="E107" s="30"/>
      <c r="F107" s="30"/>
      <c r="G107" s="25"/>
      <c r="H107" s="31"/>
      <c r="I107" s="26"/>
      <c r="J107" s="32"/>
      <c r="K107" s="26"/>
    </row>
    <row r="108" spans="1:11" ht="15" x14ac:dyDescent="0.2">
      <c r="A108" s="21">
        <v>4672.3999999999996</v>
      </c>
      <c r="B108" s="28">
        <v>53</v>
      </c>
      <c r="C108" s="29"/>
      <c r="D108" s="30"/>
      <c r="E108" s="30"/>
      <c r="F108" s="30"/>
      <c r="G108" s="25"/>
      <c r="H108" s="31"/>
      <c r="I108" s="26"/>
      <c r="J108" s="32"/>
      <c r="K108" s="26"/>
    </row>
    <row r="109" spans="1:11" ht="15" x14ac:dyDescent="0.2">
      <c r="A109" s="21">
        <v>4728.26</v>
      </c>
      <c r="B109" s="22">
        <v>53.5</v>
      </c>
      <c r="C109" s="29"/>
      <c r="D109" s="30"/>
      <c r="E109" s="30"/>
      <c r="F109" s="30"/>
      <c r="G109" s="25"/>
      <c r="H109" s="31"/>
      <c r="I109" s="26"/>
      <c r="J109" s="32"/>
      <c r="K109" s="26"/>
    </row>
    <row r="110" spans="1:11" ht="15" x14ac:dyDescent="0.2">
      <c r="A110" s="21">
        <v>4784.3</v>
      </c>
      <c r="B110" s="28">
        <v>54</v>
      </c>
      <c r="C110" s="29"/>
      <c r="D110" s="30"/>
      <c r="E110" s="30"/>
      <c r="F110" s="30"/>
      <c r="G110" s="25"/>
      <c r="H110" s="31"/>
      <c r="I110" s="26"/>
      <c r="J110" s="32"/>
      <c r="K110" s="26"/>
    </row>
    <row r="111" spans="1:11" ht="15" x14ac:dyDescent="0.2">
      <c r="A111" s="21">
        <v>4840.53</v>
      </c>
      <c r="B111" s="28">
        <v>54.5</v>
      </c>
      <c r="C111" s="29"/>
      <c r="D111" s="30"/>
      <c r="E111" s="30"/>
      <c r="F111" s="30"/>
      <c r="G111" s="25"/>
      <c r="H111" s="31"/>
      <c r="I111" s="26"/>
      <c r="J111" s="32"/>
      <c r="K111" s="26"/>
    </row>
    <row r="112" spans="1:11" ht="15" x14ac:dyDescent="0.2">
      <c r="A112" s="21">
        <v>4896.9399999999996</v>
      </c>
      <c r="B112" s="22">
        <v>55</v>
      </c>
      <c r="C112" s="29"/>
      <c r="D112" s="30"/>
      <c r="E112" s="30"/>
      <c r="F112" s="30"/>
      <c r="G112" s="25"/>
      <c r="H112" s="31"/>
      <c r="I112" s="26"/>
      <c r="J112" s="32"/>
      <c r="K112" s="26"/>
    </row>
    <row r="113" spans="1:11" ht="15" x14ac:dyDescent="0.2">
      <c r="A113" s="21">
        <v>4953.53</v>
      </c>
      <c r="B113" s="28">
        <v>55.5</v>
      </c>
      <c r="C113" s="29"/>
      <c r="D113" s="30"/>
      <c r="E113" s="30"/>
      <c r="F113" s="30"/>
      <c r="G113" s="25"/>
      <c r="H113" s="31"/>
      <c r="I113" s="26"/>
      <c r="J113" s="32"/>
      <c r="K113" s="26"/>
    </row>
    <row r="114" spans="1:11" ht="15" x14ac:dyDescent="0.2">
      <c r="A114" s="21">
        <v>5010.3</v>
      </c>
      <c r="B114" s="28">
        <v>56</v>
      </c>
      <c r="C114" s="29"/>
      <c r="D114" s="30"/>
      <c r="E114" s="30"/>
      <c r="F114" s="30"/>
      <c r="G114" s="25"/>
      <c r="H114" s="31"/>
      <c r="I114" s="26"/>
      <c r="J114" s="32"/>
      <c r="K114" s="26"/>
    </row>
    <row r="115" spans="1:11" ht="15" x14ac:dyDescent="0.2">
      <c r="A115" s="21">
        <v>5067.24</v>
      </c>
      <c r="B115" s="22">
        <v>56.5</v>
      </c>
      <c r="C115" s="29"/>
      <c r="D115" s="30"/>
      <c r="E115" s="30"/>
      <c r="F115" s="30"/>
      <c r="G115" s="25"/>
      <c r="H115" s="31"/>
      <c r="I115" s="26"/>
      <c r="J115" s="32"/>
      <c r="K115" s="26"/>
    </row>
    <row r="116" spans="1:11" ht="15" x14ac:dyDescent="0.2">
      <c r="A116" s="21">
        <v>5124.3599999999997</v>
      </c>
      <c r="B116" s="28">
        <v>57</v>
      </c>
      <c r="C116" s="29"/>
      <c r="D116" s="30"/>
      <c r="E116" s="30"/>
      <c r="F116" s="30"/>
      <c r="G116" s="25"/>
      <c r="H116" s="31"/>
      <c r="I116" s="26"/>
      <c r="J116" s="32"/>
      <c r="K116" s="26"/>
    </row>
    <row r="117" spans="1:11" ht="15" x14ac:dyDescent="0.2">
      <c r="A117" s="21">
        <v>5181.6499999999996</v>
      </c>
      <c r="B117" s="28">
        <v>57.5</v>
      </c>
      <c r="C117" s="29"/>
      <c r="D117" s="30"/>
      <c r="E117" s="30"/>
      <c r="F117" s="30"/>
      <c r="G117" s="25"/>
      <c r="H117" s="31"/>
      <c r="I117" s="26"/>
      <c r="J117" s="32"/>
      <c r="K117" s="26"/>
    </row>
    <row r="118" spans="1:11" ht="15" x14ac:dyDescent="0.2">
      <c r="A118" s="21">
        <v>5239.12</v>
      </c>
      <c r="B118" s="22">
        <v>58</v>
      </c>
      <c r="C118" s="29"/>
      <c r="D118" s="30"/>
      <c r="E118" s="30"/>
      <c r="F118" s="30"/>
      <c r="G118" s="25"/>
      <c r="H118" s="31"/>
      <c r="I118" s="26"/>
      <c r="J118" s="32"/>
      <c r="K118" s="26"/>
    </row>
    <row r="119" spans="1:11" ht="15" x14ac:dyDescent="0.2">
      <c r="A119" s="21">
        <v>5296.75</v>
      </c>
      <c r="B119" s="28">
        <v>58.5</v>
      </c>
      <c r="C119" s="29"/>
      <c r="D119" s="30"/>
      <c r="E119" s="30"/>
      <c r="F119" s="30"/>
      <c r="G119" s="25"/>
      <c r="H119" s="31"/>
      <c r="I119" s="26"/>
      <c r="J119" s="32"/>
      <c r="K119" s="26"/>
    </row>
    <row r="120" spans="1:11" ht="15" x14ac:dyDescent="0.2">
      <c r="A120" s="21">
        <v>5354.56</v>
      </c>
      <c r="B120" s="28">
        <v>59</v>
      </c>
      <c r="C120" s="29"/>
      <c r="D120" s="30"/>
      <c r="E120" s="30"/>
      <c r="F120" s="30"/>
      <c r="G120" s="25"/>
      <c r="H120" s="31"/>
      <c r="I120" s="26"/>
      <c r="J120" s="32"/>
      <c r="K120" s="26"/>
    </row>
    <row r="121" spans="1:11" ht="15" x14ac:dyDescent="0.2">
      <c r="A121" s="21">
        <v>5412.53</v>
      </c>
      <c r="B121" s="22">
        <v>59.5</v>
      </c>
      <c r="C121" s="29"/>
      <c r="D121" s="30"/>
      <c r="E121" s="30"/>
      <c r="F121" s="30"/>
      <c r="G121" s="25"/>
      <c r="H121" s="31"/>
      <c r="I121" s="26"/>
      <c r="J121" s="32"/>
      <c r="K121" s="26"/>
    </row>
    <row r="122" spans="1:11" ht="15" x14ac:dyDescent="0.2">
      <c r="A122" s="21">
        <v>5470.67</v>
      </c>
      <c r="B122" s="28">
        <v>60</v>
      </c>
      <c r="C122" s="29"/>
      <c r="D122" s="30"/>
      <c r="E122" s="30"/>
      <c r="F122" s="30"/>
      <c r="G122" s="25"/>
      <c r="H122" s="31"/>
      <c r="I122" s="26"/>
      <c r="J122" s="32"/>
      <c r="K122" s="26"/>
    </row>
    <row r="123" spans="1:11" ht="15" x14ac:dyDescent="0.2">
      <c r="A123" s="21">
        <v>5528.98</v>
      </c>
      <c r="B123" s="28">
        <v>60.5</v>
      </c>
      <c r="C123" s="29"/>
      <c r="D123" s="30"/>
      <c r="E123" s="30"/>
      <c r="F123" s="30"/>
      <c r="G123" s="25"/>
      <c r="H123" s="31"/>
      <c r="I123" s="26"/>
      <c r="J123" s="32"/>
      <c r="K123" s="26"/>
    </row>
    <row r="124" spans="1:11" ht="15" x14ac:dyDescent="0.2">
      <c r="A124" s="21">
        <v>5587.45</v>
      </c>
      <c r="B124" s="22">
        <v>61</v>
      </c>
      <c r="C124" s="29"/>
      <c r="D124" s="30"/>
      <c r="E124" s="30"/>
      <c r="F124" s="30"/>
      <c r="G124" s="25"/>
      <c r="H124" s="31"/>
      <c r="I124" s="26"/>
      <c r="J124" s="32"/>
      <c r="K124" s="26"/>
    </row>
    <row r="125" spans="1:11" ht="15" x14ac:dyDescent="0.2">
      <c r="A125" s="21">
        <v>5646.08</v>
      </c>
      <c r="B125" s="28">
        <v>61.5</v>
      </c>
      <c r="C125" s="29"/>
      <c r="D125" s="30"/>
      <c r="E125" s="30"/>
      <c r="F125" s="30"/>
      <c r="G125" s="25"/>
      <c r="H125" s="31"/>
      <c r="I125" s="26"/>
      <c r="J125" s="32"/>
      <c r="K125" s="26"/>
    </row>
    <row r="126" spans="1:11" ht="15" x14ac:dyDescent="0.2">
      <c r="A126" s="21">
        <v>5704.87</v>
      </c>
      <c r="B126" s="28">
        <v>62</v>
      </c>
      <c r="C126" s="29"/>
      <c r="D126" s="30"/>
      <c r="E126" s="30"/>
      <c r="F126" s="30"/>
      <c r="G126" s="25"/>
      <c r="H126" s="31"/>
      <c r="I126" s="26"/>
      <c r="J126" s="32"/>
      <c r="K126" s="26"/>
    </row>
    <row r="127" spans="1:11" ht="15" x14ac:dyDescent="0.2">
      <c r="A127" s="21">
        <v>5763.81</v>
      </c>
      <c r="B127" s="22">
        <v>62.5</v>
      </c>
      <c r="C127" s="29"/>
      <c r="D127" s="30"/>
      <c r="E127" s="30"/>
      <c r="F127" s="30"/>
      <c r="G127" s="25"/>
      <c r="H127" s="31"/>
      <c r="I127" s="26"/>
      <c r="J127" s="32"/>
      <c r="K127" s="26"/>
    </row>
    <row r="128" spans="1:11" ht="15" x14ac:dyDescent="0.2">
      <c r="A128" s="21">
        <v>5822.92</v>
      </c>
      <c r="B128" s="28">
        <v>63</v>
      </c>
      <c r="C128" s="29"/>
      <c r="D128" s="30"/>
      <c r="E128" s="30"/>
      <c r="F128" s="30"/>
      <c r="G128" s="25"/>
      <c r="H128" s="31"/>
      <c r="I128" s="26"/>
      <c r="J128" s="32"/>
      <c r="K128" s="26"/>
    </row>
    <row r="129" spans="1:11" ht="15" x14ac:dyDescent="0.2">
      <c r="A129" s="21">
        <v>5882.18</v>
      </c>
      <c r="B129" s="28">
        <v>63.5</v>
      </c>
      <c r="C129" s="29"/>
      <c r="D129" s="30"/>
      <c r="E129" s="30"/>
      <c r="F129" s="30"/>
      <c r="G129" s="25"/>
      <c r="H129" s="31"/>
      <c r="I129" s="26"/>
      <c r="J129" s="32"/>
      <c r="K129" s="26"/>
    </row>
    <row r="130" spans="1:11" ht="15" x14ac:dyDescent="0.2">
      <c r="A130" s="21">
        <v>5941.59</v>
      </c>
      <c r="B130" s="22">
        <v>64</v>
      </c>
      <c r="C130" s="29"/>
      <c r="D130" s="30"/>
      <c r="E130" s="30"/>
      <c r="F130" s="30"/>
      <c r="G130" s="25"/>
      <c r="H130" s="31"/>
      <c r="I130" s="26"/>
      <c r="J130" s="32"/>
      <c r="K130" s="26"/>
    </row>
    <row r="131" spans="1:11" ht="15" x14ac:dyDescent="0.2">
      <c r="A131" s="21">
        <v>6001.16</v>
      </c>
      <c r="B131" s="22">
        <v>64.5</v>
      </c>
      <c r="C131" s="29"/>
      <c r="D131" s="30"/>
      <c r="E131" s="30"/>
      <c r="F131" s="30"/>
      <c r="G131" s="25"/>
      <c r="H131" s="31"/>
      <c r="I131" s="26"/>
      <c r="J131" s="32"/>
      <c r="K131" s="26"/>
    </row>
    <row r="132" spans="1:11" ht="15" x14ac:dyDescent="0.2">
      <c r="A132" s="21">
        <v>6060.87</v>
      </c>
      <c r="B132" s="28">
        <v>65</v>
      </c>
      <c r="C132" s="29"/>
      <c r="D132" s="30"/>
      <c r="E132" s="30"/>
      <c r="F132" s="30"/>
      <c r="G132" s="25"/>
      <c r="H132" s="31"/>
      <c r="I132" s="26"/>
      <c r="J132" s="32"/>
      <c r="K132" s="26"/>
    </row>
    <row r="133" spans="1:11" ht="15" x14ac:dyDescent="0.2">
      <c r="A133" s="21">
        <v>6120.73</v>
      </c>
      <c r="B133" s="28">
        <v>65.5</v>
      </c>
      <c r="C133" s="29"/>
      <c r="D133" s="30"/>
      <c r="E133" s="30"/>
      <c r="F133" s="30"/>
      <c r="G133" s="25"/>
      <c r="H133" s="31"/>
      <c r="I133" s="26"/>
      <c r="J133" s="32"/>
      <c r="K133" s="26"/>
    </row>
    <row r="134" spans="1:11" ht="15" x14ac:dyDescent="0.2">
      <c r="A134" s="21">
        <v>6180.74</v>
      </c>
      <c r="B134" s="22">
        <v>66</v>
      </c>
      <c r="C134" s="29"/>
      <c r="D134" s="30"/>
      <c r="E134" s="30"/>
      <c r="F134" s="30"/>
      <c r="G134" s="25"/>
      <c r="H134" s="31"/>
      <c r="I134" s="26"/>
      <c r="J134" s="32"/>
      <c r="K134" s="26"/>
    </row>
    <row r="135" spans="1:11" ht="15" x14ac:dyDescent="0.2">
      <c r="A135" s="21">
        <v>6240.9</v>
      </c>
      <c r="B135" s="28">
        <v>66.5</v>
      </c>
      <c r="C135" s="29"/>
      <c r="D135" s="30"/>
      <c r="E135" s="30"/>
      <c r="F135" s="30"/>
      <c r="G135" s="25"/>
      <c r="H135" s="31"/>
      <c r="I135" s="26"/>
      <c r="J135" s="32"/>
      <c r="K135" s="26"/>
    </row>
    <row r="136" spans="1:11" ht="15" x14ac:dyDescent="0.2">
      <c r="A136" s="21">
        <v>6301.19</v>
      </c>
      <c r="B136" s="28">
        <v>67</v>
      </c>
      <c r="C136" s="29"/>
      <c r="D136" s="30"/>
      <c r="E136" s="30"/>
      <c r="F136" s="30"/>
      <c r="G136" s="25"/>
      <c r="H136" s="31"/>
      <c r="I136" s="26"/>
      <c r="J136" s="32"/>
      <c r="K136" s="26"/>
    </row>
    <row r="137" spans="1:11" ht="15" x14ac:dyDescent="0.2">
      <c r="A137" s="21">
        <v>6361.63</v>
      </c>
      <c r="B137" s="22">
        <v>67.5</v>
      </c>
      <c r="C137" s="29"/>
      <c r="D137" s="30"/>
      <c r="E137" s="30"/>
      <c r="F137" s="30"/>
      <c r="G137" s="25"/>
      <c r="H137" s="31"/>
      <c r="I137" s="26"/>
      <c r="J137" s="32"/>
      <c r="K137" s="26"/>
    </row>
    <row r="138" spans="1:11" ht="15" x14ac:dyDescent="0.2">
      <c r="A138" s="21">
        <v>6422.21</v>
      </c>
      <c r="B138" s="28">
        <v>68</v>
      </c>
      <c r="C138" s="29"/>
      <c r="D138" s="30"/>
      <c r="E138" s="30"/>
      <c r="F138" s="30"/>
      <c r="G138" s="25"/>
      <c r="H138" s="31"/>
      <c r="I138" s="26"/>
      <c r="J138" s="32"/>
      <c r="K138" s="26"/>
    </row>
    <row r="139" spans="1:11" ht="15" x14ac:dyDescent="0.2">
      <c r="A139" s="21">
        <v>6482.92</v>
      </c>
      <c r="B139" s="28">
        <v>68.5</v>
      </c>
      <c r="C139" s="29"/>
      <c r="D139" s="30"/>
      <c r="E139" s="30"/>
      <c r="F139" s="30"/>
      <c r="G139" s="25"/>
      <c r="H139" s="31"/>
      <c r="I139" s="26"/>
      <c r="J139" s="32"/>
      <c r="K139" s="26"/>
    </row>
    <row r="140" spans="1:11" ht="15" x14ac:dyDescent="0.2">
      <c r="A140" s="21">
        <v>6543.78</v>
      </c>
      <c r="B140" s="22">
        <v>69</v>
      </c>
      <c r="C140" s="29"/>
      <c r="D140" s="30"/>
      <c r="E140" s="30"/>
      <c r="F140" s="30"/>
      <c r="G140" s="25"/>
      <c r="H140" s="31"/>
      <c r="I140" s="26"/>
      <c r="J140" s="32"/>
      <c r="K140" s="26"/>
    </row>
    <row r="141" spans="1:11" ht="15" x14ac:dyDescent="0.2">
      <c r="A141" s="21">
        <v>6604.76</v>
      </c>
      <c r="B141" s="28">
        <v>69.5</v>
      </c>
      <c r="C141" s="29"/>
      <c r="D141" s="30"/>
      <c r="E141" s="30"/>
      <c r="F141" s="30"/>
      <c r="G141" s="25"/>
      <c r="H141" s="31"/>
      <c r="I141" s="26"/>
      <c r="J141" s="32"/>
      <c r="K141" s="26"/>
    </row>
    <row r="142" spans="1:11" ht="15" x14ac:dyDescent="0.2">
      <c r="A142" s="21">
        <v>6665.88</v>
      </c>
      <c r="B142" s="28">
        <v>70</v>
      </c>
      <c r="C142" s="29"/>
      <c r="D142" s="30"/>
      <c r="E142" s="30"/>
      <c r="F142" s="30"/>
      <c r="G142" s="25"/>
      <c r="H142" s="31"/>
      <c r="I142" s="26"/>
      <c r="J142" s="32"/>
      <c r="K142" s="26"/>
    </row>
    <row r="143" spans="1:11" ht="15" x14ac:dyDescent="0.2">
      <c r="A143" s="21">
        <v>6727.12</v>
      </c>
      <c r="B143" s="22">
        <v>70.5</v>
      </c>
      <c r="C143" s="29"/>
      <c r="D143" s="30"/>
      <c r="E143" s="30"/>
      <c r="F143" s="30"/>
      <c r="G143" s="25"/>
      <c r="H143" s="31"/>
      <c r="I143" s="26"/>
      <c r="J143" s="32"/>
      <c r="K143" s="26"/>
    </row>
    <row r="144" spans="1:11" ht="15" x14ac:dyDescent="0.2">
      <c r="A144" s="21">
        <v>6788.5</v>
      </c>
      <c r="B144" s="22">
        <v>71</v>
      </c>
      <c r="C144" s="29"/>
      <c r="D144" s="30"/>
      <c r="E144" s="30"/>
      <c r="F144" s="30"/>
      <c r="G144" s="25"/>
      <c r="H144" s="31"/>
      <c r="I144" s="26"/>
      <c r="J144" s="32"/>
      <c r="K144" s="26"/>
    </row>
    <row r="145" spans="1:11" ht="15" x14ac:dyDescent="0.2">
      <c r="A145" s="21">
        <v>6849.99</v>
      </c>
      <c r="B145" s="28">
        <v>71.5</v>
      </c>
      <c r="C145" s="29"/>
      <c r="D145" s="30"/>
      <c r="E145" s="30"/>
      <c r="F145" s="30"/>
      <c r="G145" s="25"/>
      <c r="H145" s="31"/>
      <c r="I145" s="26"/>
      <c r="J145" s="32"/>
      <c r="K145" s="26"/>
    </row>
    <row r="146" spans="1:11" ht="15" x14ac:dyDescent="0.2">
      <c r="A146" s="21">
        <v>6911.62</v>
      </c>
      <c r="B146" s="28">
        <v>72</v>
      </c>
      <c r="C146" s="29"/>
      <c r="D146" s="30"/>
      <c r="E146" s="30"/>
      <c r="F146" s="30"/>
      <c r="G146" s="25"/>
      <c r="H146" s="31"/>
      <c r="I146" s="26"/>
      <c r="J146" s="32"/>
      <c r="K146" s="26"/>
    </row>
    <row r="147" spans="1:11" ht="15" x14ac:dyDescent="0.2">
      <c r="A147" s="21">
        <v>6973.36</v>
      </c>
      <c r="B147" s="22">
        <v>72.5</v>
      </c>
      <c r="C147" s="29"/>
      <c r="D147" s="30"/>
      <c r="E147" s="30"/>
      <c r="F147" s="30"/>
      <c r="G147" s="25"/>
      <c r="H147" s="31"/>
      <c r="I147" s="26"/>
      <c r="J147" s="32"/>
      <c r="K147" s="26"/>
    </row>
    <row r="148" spans="1:11" ht="15" x14ac:dyDescent="0.2">
      <c r="A148" s="21">
        <v>7035.23</v>
      </c>
      <c r="B148" s="28">
        <v>73</v>
      </c>
      <c r="C148" s="29"/>
      <c r="D148" s="30"/>
      <c r="E148" s="30"/>
      <c r="F148" s="30"/>
      <c r="G148" s="25"/>
      <c r="H148" s="31"/>
      <c r="I148" s="26"/>
      <c r="J148" s="32"/>
      <c r="K148" s="26"/>
    </row>
    <row r="149" spans="1:11" ht="15" x14ac:dyDescent="0.2">
      <c r="A149" s="21">
        <v>7097.21</v>
      </c>
      <c r="B149" s="28">
        <v>73.5</v>
      </c>
      <c r="C149" s="29"/>
      <c r="D149" s="30"/>
      <c r="E149" s="30"/>
      <c r="F149" s="30"/>
      <c r="G149" s="25"/>
      <c r="H149" s="31"/>
      <c r="I149" s="26"/>
      <c r="J149" s="32"/>
      <c r="K149" s="26"/>
    </row>
    <row r="150" spans="1:11" ht="15" x14ac:dyDescent="0.2">
      <c r="A150" s="21">
        <v>7159.31</v>
      </c>
      <c r="B150" s="22">
        <v>74</v>
      </c>
      <c r="C150" s="29"/>
      <c r="D150" s="30"/>
      <c r="E150" s="30"/>
      <c r="F150" s="30"/>
      <c r="G150" s="25"/>
      <c r="H150" s="31"/>
      <c r="I150" s="26"/>
      <c r="J150" s="32"/>
      <c r="K150" s="26"/>
    </row>
    <row r="151" spans="1:11" ht="15" x14ac:dyDescent="0.2">
      <c r="A151" s="21">
        <v>7221.52</v>
      </c>
      <c r="B151" s="28">
        <v>74.5</v>
      </c>
      <c r="C151" s="29"/>
      <c r="D151" s="30"/>
      <c r="E151" s="30"/>
      <c r="F151" s="30"/>
      <c r="G151" s="25"/>
      <c r="H151" s="31"/>
      <c r="I151" s="26"/>
      <c r="J151" s="32"/>
      <c r="K151" s="26"/>
    </row>
    <row r="152" spans="1:11" ht="15" x14ac:dyDescent="0.2">
      <c r="A152" s="21">
        <v>7283.84</v>
      </c>
      <c r="B152" s="28">
        <v>75</v>
      </c>
      <c r="C152" s="29"/>
      <c r="D152" s="30"/>
      <c r="E152" s="30"/>
      <c r="F152" s="30"/>
      <c r="G152" s="25"/>
      <c r="H152" s="31"/>
      <c r="I152" s="26"/>
      <c r="J152" s="32"/>
      <c r="K152" s="26"/>
    </row>
    <row r="153" spans="1:11" ht="15" x14ac:dyDescent="0.2">
      <c r="A153" s="21">
        <v>7346.27</v>
      </c>
      <c r="B153" s="22">
        <v>75.5</v>
      </c>
      <c r="C153" s="29"/>
      <c r="D153" s="30"/>
      <c r="E153" s="30"/>
      <c r="F153" s="30"/>
      <c r="G153" s="25"/>
      <c r="H153" s="31"/>
      <c r="I153" s="26"/>
      <c r="J153" s="32"/>
      <c r="K153" s="26"/>
    </row>
    <row r="154" spans="1:11" ht="15" x14ac:dyDescent="0.2">
      <c r="A154" s="21">
        <v>7408.81</v>
      </c>
      <c r="B154" s="28">
        <v>76</v>
      </c>
      <c r="C154" s="29"/>
      <c r="D154" s="30"/>
      <c r="E154" s="30"/>
      <c r="F154" s="30"/>
      <c r="G154" s="25"/>
      <c r="H154" s="31"/>
      <c r="I154" s="26"/>
      <c r="J154" s="32"/>
      <c r="K154" s="26"/>
    </row>
    <row r="155" spans="1:11" ht="15" x14ac:dyDescent="0.2">
      <c r="A155" s="21">
        <v>7471.45</v>
      </c>
      <c r="B155" s="22">
        <v>76.5</v>
      </c>
      <c r="C155" s="29"/>
      <c r="D155" s="30"/>
      <c r="E155" s="30"/>
      <c r="F155" s="30"/>
      <c r="G155" s="25"/>
      <c r="H155" s="31"/>
      <c r="I155" s="26"/>
      <c r="J155" s="32"/>
      <c r="K155" s="26"/>
    </row>
    <row r="156" spans="1:11" ht="15" x14ac:dyDescent="0.2">
      <c r="A156" s="21">
        <v>7534.19</v>
      </c>
      <c r="B156" s="28">
        <v>77</v>
      </c>
      <c r="C156" s="29"/>
      <c r="D156" s="30"/>
      <c r="E156" s="30"/>
      <c r="F156" s="30"/>
      <c r="G156" s="25"/>
      <c r="H156" s="31"/>
      <c r="I156" s="26"/>
      <c r="J156" s="32"/>
      <c r="K156" s="26"/>
    </row>
    <row r="157" spans="1:11" ht="15" x14ac:dyDescent="0.2">
      <c r="A157" s="21">
        <v>7597.03</v>
      </c>
      <c r="B157" s="28">
        <v>77.5</v>
      </c>
      <c r="C157" s="29"/>
      <c r="D157" s="30"/>
      <c r="E157" s="30"/>
      <c r="F157" s="30"/>
      <c r="G157" s="25"/>
      <c r="H157" s="31"/>
      <c r="I157" s="26"/>
      <c r="J157" s="32"/>
      <c r="K157" s="26"/>
    </row>
    <row r="158" spans="1:11" ht="15" x14ac:dyDescent="0.2">
      <c r="A158" s="21">
        <v>7659.97</v>
      </c>
      <c r="B158" s="22">
        <v>78</v>
      </c>
      <c r="C158" s="29"/>
      <c r="D158" s="30"/>
      <c r="E158" s="30"/>
      <c r="F158" s="30"/>
      <c r="G158" s="25"/>
      <c r="H158" s="31"/>
      <c r="I158" s="26"/>
      <c r="J158" s="32"/>
      <c r="K158" s="26"/>
    </row>
    <row r="159" spans="1:11" ht="15" x14ac:dyDescent="0.2">
      <c r="A159" s="21">
        <v>7722.98</v>
      </c>
      <c r="B159" s="28">
        <v>78.5</v>
      </c>
      <c r="C159" s="29"/>
      <c r="D159" s="30"/>
      <c r="E159" s="30"/>
      <c r="F159" s="30"/>
      <c r="G159" s="25"/>
      <c r="H159" s="31"/>
      <c r="I159" s="26"/>
      <c r="J159" s="32"/>
      <c r="K159" s="26"/>
    </row>
    <row r="160" spans="1:11" ht="15" x14ac:dyDescent="0.2">
      <c r="A160" s="21">
        <v>7786.12</v>
      </c>
      <c r="B160" s="28">
        <v>79</v>
      </c>
      <c r="C160" s="29"/>
      <c r="D160" s="30"/>
      <c r="E160" s="30"/>
      <c r="F160" s="30"/>
      <c r="G160" s="25"/>
      <c r="H160" s="31"/>
      <c r="I160" s="26"/>
      <c r="J160" s="32"/>
      <c r="K160" s="26"/>
    </row>
    <row r="161" spans="1:11" ht="15" x14ac:dyDescent="0.2">
      <c r="A161" s="21">
        <v>7849.25</v>
      </c>
      <c r="B161" s="22">
        <v>79.5</v>
      </c>
      <c r="C161" s="29"/>
      <c r="D161" s="30"/>
      <c r="E161" s="30"/>
      <c r="F161" s="30"/>
      <c r="G161" s="25"/>
      <c r="H161" s="31"/>
      <c r="I161" s="26"/>
      <c r="J161" s="32"/>
      <c r="K161" s="26"/>
    </row>
    <row r="162" spans="1:11" ht="15" x14ac:dyDescent="0.2">
      <c r="A162" s="21">
        <v>7912.64</v>
      </c>
      <c r="B162" s="28">
        <v>80</v>
      </c>
      <c r="C162" s="29"/>
      <c r="D162" s="30"/>
      <c r="E162" s="30"/>
      <c r="F162" s="30"/>
      <c r="G162" s="25"/>
      <c r="H162" s="31"/>
      <c r="I162" s="26"/>
      <c r="J162" s="32"/>
      <c r="K162" s="26"/>
    </row>
    <row r="163" spans="1:11" ht="15" x14ac:dyDescent="0.2">
      <c r="A163" s="21">
        <v>7975.94</v>
      </c>
      <c r="B163" s="28">
        <v>80.5</v>
      </c>
      <c r="C163" s="29"/>
      <c r="D163" s="30"/>
      <c r="E163" s="30"/>
      <c r="F163" s="30"/>
      <c r="G163" s="25"/>
      <c r="H163" s="31"/>
      <c r="I163" s="26"/>
      <c r="J163" s="32"/>
      <c r="K163" s="26"/>
    </row>
    <row r="164" spans="1:11" ht="15" x14ac:dyDescent="0.2">
      <c r="A164" s="21">
        <v>8039.48</v>
      </c>
      <c r="B164" s="22">
        <v>81</v>
      </c>
      <c r="C164" s="29"/>
      <c r="D164" s="30"/>
      <c r="E164" s="30"/>
      <c r="F164" s="30"/>
      <c r="G164" s="25"/>
      <c r="H164" s="31"/>
      <c r="I164" s="26"/>
      <c r="J164" s="32"/>
      <c r="K164" s="26"/>
    </row>
    <row r="165" spans="1:11" ht="15" x14ac:dyDescent="0.2">
      <c r="A165" s="21">
        <v>8102.95</v>
      </c>
      <c r="B165" s="28">
        <v>81.5</v>
      </c>
      <c r="C165" s="29"/>
      <c r="D165" s="30"/>
      <c r="E165" s="30"/>
      <c r="F165" s="30"/>
      <c r="G165" s="25"/>
      <c r="H165" s="31"/>
      <c r="I165" s="26"/>
      <c r="J165" s="32"/>
      <c r="K165" s="26"/>
    </row>
    <row r="166" spans="1:11" ht="15" x14ac:dyDescent="0.2">
      <c r="A166" s="21">
        <v>8166.64</v>
      </c>
      <c r="B166" s="28">
        <v>82</v>
      </c>
      <c r="C166" s="29"/>
      <c r="D166" s="30"/>
      <c r="E166" s="30"/>
      <c r="F166" s="30"/>
      <c r="G166" s="25"/>
      <c r="H166" s="31"/>
      <c r="I166" s="26"/>
      <c r="J166" s="32"/>
      <c r="K166" s="26"/>
    </row>
    <row r="167" spans="1:11" ht="15" x14ac:dyDescent="0.2">
      <c r="A167" s="21">
        <v>8230.26</v>
      </c>
      <c r="B167" s="22">
        <v>82.5</v>
      </c>
      <c r="C167" s="29"/>
      <c r="D167" s="30"/>
      <c r="E167" s="30"/>
      <c r="F167" s="30"/>
      <c r="G167" s="25"/>
      <c r="H167" s="31"/>
      <c r="I167" s="26"/>
      <c r="J167" s="32"/>
      <c r="K167" s="26"/>
    </row>
    <row r="168" spans="1:11" ht="15" x14ac:dyDescent="0.2">
      <c r="A168" s="21">
        <v>8294.09</v>
      </c>
      <c r="B168" s="28">
        <v>83</v>
      </c>
      <c r="C168" s="29"/>
      <c r="D168" s="30"/>
      <c r="E168" s="30"/>
      <c r="F168" s="30"/>
      <c r="G168" s="25"/>
      <c r="H168" s="31"/>
      <c r="I168" s="26"/>
      <c r="J168" s="32"/>
      <c r="K168" s="26"/>
    </row>
    <row r="169" spans="1:11" ht="15" x14ac:dyDescent="0.2">
      <c r="A169" s="21">
        <v>8357.85</v>
      </c>
      <c r="B169" s="28">
        <v>83.5</v>
      </c>
      <c r="C169" s="29"/>
      <c r="D169" s="30"/>
      <c r="E169" s="30"/>
      <c r="F169" s="30"/>
      <c r="G169" s="25"/>
      <c r="H169" s="31"/>
      <c r="I169" s="26"/>
      <c r="J169" s="32"/>
      <c r="K169" s="26"/>
    </row>
    <row r="170" spans="1:11" ht="15" x14ac:dyDescent="0.2">
      <c r="A170" s="21">
        <v>8421.81</v>
      </c>
      <c r="B170" s="22">
        <v>84</v>
      </c>
      <c r="C170" s="29"/>
      <c r="D170" s="30"/>
      <c r="E170" s="30"/>
      <c r="F170" s="30"/>
      <c r="G170" s="25"/>
      <c r="H170" s="31"/>
      <c r="I170" s="26"/>
      <c r="J170" s="32"/>
      <c r="K170" s="26"/>
    </row>
    <row r="171" spans="1:11" ht="15" x14ac:dyDescent="0.2">
      <c r="A171" s="21">
        <v>8485.7000000000007</v>
      </c>
      <c r="B171" s="28">
        <v>84.5</v>
      </c>
      <c r="C171" s="29"/>
      <c r="D171" s="30"/>
      <c r="E171" s="30"/>
      <c r="F171" s="30"/>
      <c r="G171" s="25"/>
      <c r="H171" s="31"/>
      <c r="I171" s="26"/>
      <c r="J171" s="32"/>
      <c r="K171" s="26"/>
    </row>
    <row r="172" spans="1:11" ht="15" x14ac:dyDescent="0.2">
      <c r="A172" s="21">
        <v>8549.76</v>
      </c>
      <c r="B172" s="28">
        <v>85</v>
      </c>
      <c r="C172" s="29"/>
      <c r="D172" s="30"/>
      <c r="E172" s="30"/>
      <c r="F172" s="30"/>
      <c r="G172" s="25"/>
      <c r="H172" s="31"/>
      <c r="I172" s="26"/>
      <c r="J172" s="32"/>
      <c r="K172" s="26"/>
    </row>
    <row r="173" spans="1:11" ht="15" x14ac:dyDescent="0.2">
      <c r="A173" s="21">
        <v>8613.77</v>
      </c>
      <c r="B173" s="22">
        <v>85.5</v>
      </c>
      <c r="C173" s="29"/>
      <c r="D173" s="30"/>
      <c r="E173" s="30"/>
      <c r="F173" s="30"/>
      <c r="G173" s="25"/>
      <c r="H173" s="31"/>
      <c r="I173" s="26"/>
      <c r="J173" s="32"/>
      <c r="K173" s="26"/>
    </row>
    <row r="174" spans="1:11" ht="15" x14ac:dyDescent="0.2">
      <c r="A174" s="21">
        <v>8677.93</v>
      </c>
      <c r="B174" s="22">
        <v>86</v>
      </c>
      <c r="C174" s="29"/>
      <c r="D174" s="30"/>
      <c r="E174" s="30"/>
      <c r="F174" s="30"/>
      <c r="G174" s="25"/>
      <c r="H174" s="31"/>
      <c r="I174" s="26"/>
      <c r="J174" s="32"/>
      <c r="K174" s="26"/>
    </row>
    <row r="175" spans="1:11" ht="15" x14ac:dyDescent="0.2">
      <c r="A175" s="21">
        <v>8742.0400000000009</v>
      </c>
      <c r="B175" s="28">
        <v>86.5</v>
      </c>
      <c r="C175" s="29"/>
      <c r="D175" s="30"/>
      <c r="E175" s="30"/>
      <c r="F175" s="30"/>
      <c r="G175" s="25"/>
      <c r="H175" s="31"/>
      <c r="I175" s="26"/>
      <c r="J175" s="32"/>
      <c r="K175" s="26"/>
    </row>
    <row r="176" spans="1:11" ht="15" x14ac:dyDescent="0.2">
      <c r="A176" s="21">
        <v>8806.2800000000007</v>
      </c>
      <c r="B176" s="28">
        <v>87</v>
      </c>
      <c r="C176" s="29"/>
      <c r="D176" s="30"/>
      <c r="E176" s="30"/>
      <c r="F176" s="30"/>
      <c r="G176" s="25"/>
      <c r="H176" s="31"/>
      <c r="I176" s="26"/>
      <c r="J176" s="32"/>
      <c r="K176" s="26"/>
    </row>
    <row r="177" spans="1:11" ht="15" x14ac:dyDescent="0.2">
      <c r="A177" s="21">
        <v>8870.48</v>
      </c>
      <c r="B177" s="22">
        <v>87.5</v>
      </c>
      <c r="C177" s="29"/>
      <c r="D177" s="30"/>
      <c r="E177" s="30"/>
      <c r="F177" s="30"/>
      <c r="G177" s="25"/>
      <c r="H177" s="31"/>
      <c r="I177" s="26"/>
      <c r="J177" s="32"/>
      <c r="K177" s="26"/>
    </row>
    <row r="178" spans="1:11" ht="15" x14ac:dyDescent="0.2">
      <c r="A178" s="21">
        <v>8934.76</v>
      </c>
      <c r="B178" s="28">
        <v>88</v>
      </c>
      <c r="C178" s="29"/>
      <c r="D178" s="30"/>
      <c r="E178" s="30"/>
      <c r="F178" s="30"/>
      <c r="G178" s="25"/>
      <c r="H178" s="31"/>
      <c r="I178" s="26"/>
      <c r="J178" s="32"/>
      <c r="K178" s="26"/>
    </row>
    <row r="179" spans="1:11" ht="15" x14ac:dyDescent="0.2">
      <c r="A179" s="21">
        <v>8999.06</v>
      </c>
      <c r="B179" s="28">
        <v>88.5</v>
      </c>
      <c r="C179" s="29"/>
      <c r="D179" s="30"/>
      <c r="E179" s="30"/>
      <c r="F179" s="30"/>
      <c r="G179" s="25"/>
      <c r="H179" s="31"/>
      <c r="I179" s="26"/>
      <c r="J179" s="32"/>
      <c r="K179" s="26"/>
    </row>
    <row r="180" spans="1:11" ht="15" x14ac:dyDescent="0.2">
      <c r="A180" s="21">
        <v>9063.4</v>
      </c>
      <c r="B180" s="22">
        <v>89</v>
      </c>
      <c r="C180" s="29"/>
      <c r="D180" s="30"/>
      <c r="E180" s="30"/>
      <c r="F180" s="30"/>
      <c r="G180" s="25"/>
      <c r="H180" s="31"/>
      <c r="I180" s="26"/>
      <c r="J180" s="32"/>
      <c r="K180" s="26"/>
    </row>
    <row r="181" spans="1:11" ht="15" x14ac:dyDescent="0.2">
      <c r="A181" s="21">
        <v>9127.76</v>
      </c>
      <c r="B181" s="28">
        <v>89.5</v>
      </c>
      <c r="C181" s="29"/>
      <c r="D181" s="30"/>
      <c r="E181" s="30"/>
      <c r="F181" s="30"/>
      <c r="G181" s="25"/>
      <c r="H181" s="31"/>
      <c r="I181" s="26"/>
      <c r="J181" s="32"/>
      <c r="K181" s="26"/>
    </row>
    <row r="182" spans="1:11" ht="15" x14ac:dyDescent="0.2">
      <c r="A182" s="21">
        <v>9192.1299999999992</v>
      </c>
      <c r="B182" s="28">
        <v>90</v>
      </c>
      <c r="C182" s="29"/>
      <c r="D182" s="30"/>
      <c r="E182" s="30"/>
      <c r="F182" s="30"/>
      <c r="G182" s="25"/>
      <c r="H182" s="31"/>
      <c r="I182" s="26"/>
      <c r="J182" s="32"/>
      <c r="K182" s="26"/>
    </row>
    <row r="183" spans="1:11" ht="15" x14ac:dyDescent="0.2">
      <c r="A183" s="21">
        <v>9256.5400000000009</v>
      </c>
      <c r="B183" s="22">
        <v>90.5</v>
      </c>
      <c r="C183" s="29"/>
      <c r="D183" s="30"/>
      <c r="E183" s="30"/>
      <c r="F183" s="30"/>
      <c r="G183" s="25"/>
      <c r="H183" s="31"/>
      <c r="I183" s="26"/>
      <c r="J183" s="32"/>
      <c r="K183" s="26"/>
    </row>
    <row r="184" spans="1:11" ht="15" x14ac:dyDescent="0.2">
      <c r="A184" s="33"/>
      <c r="B184" s="28"/>
      <c r="C184" s="29"/>
      <c r="D184" s="30"/>
      <c r="E184" s="30"/>
      <c r="F184" s="30"/>
      <c r="G184" s="25"/>
      <c r="H184" s="31"/>
      <c r="I184" s="26"/>
      <c r="J184" s="32"/>
      <c r="K184" s="26"/>
    </row>
    <row r="185" spans="1:11" x14ac:dyDescent="0.15">
      <c r="F185" s="3"/>
      <c r="G185" s="4"/>
      <c r="I185" s="14"/>
      <c r="K185" s="14"/>
    </row>
    <row r="186" spans="1:11" x14ac:dyDescent="0.15">
      <c r="F186" s="3"/>
      <c r="G186" s="4"/>
      <c r="I186" s="14"/>
      <c r="K186" s="14"/>
    </row>
    <row r="187" spans="1:11" x14ac:dyDescent="0.15">
      <c r="F187" s="3"/>
      <c r="G187" s="4"/>
      <c r="I187" s="14"/>
      <c r="K187" s="14"/>
    </row>
    <row r="188" spans="1:11" x14ac:dyDescent="0.15">
      <c r="F188" s="3"/>
      <c r="G188" s="4"/>
      <c r="I188" s="14"/>
      <c r="K188" s="14"/>
    </row>
    <row r="189" spans="1:11" x14ac:dyDescent="0.15">
      <c r="F189" s="3"/>
      <c r="G189" s="4"/>
      <c r="I189" s="14"/>
      <c r="K189" s="14"/>
    </row>
    <row r="190" spans="1:11" x14ac:dyDescent="0.15">
      <c r="F190" s="3"/>
      <c r="G190" s="4"/>
      <c r="I190" s="14"/>
      <c r="K190" s="14"/>
    </row>
    <row r="191" spans="1:11" x14ac:dyDescent="0.15">
      <c r="F191" s="3"/>
      <c r="G191" s="4"/>
      <c r="I191" s="14"/>
      <c r="K191" s="14"/>
    </row>
    <row r="192" spans="1:11" x14ac:dyDescent="0.15">
      <c r="F192" s="3"/>
      <c r="G192" s="4"/>
      <c r="I192" s="14"/>
      <c r="K192" s="14"/>
    </row>
    <row r="193" spans="6:11" x14ac:dyDescent="0.15">
      <c r="F193" s="3"/>
      <c r="G193" s="4"/>
      <c r="I193" s="14"/>
      <c r="K193" s="14"/>
    </row>
    <row r="194" spans="6:11" x14ac:dyDescent="0.15">
      <c r="F194" s="3"/>
      <c r="G194" s="4"/>
      <c r="I194" s="14"/>
      <c r="K194" s="14"/>
    </row>
    <row r="195" spans="6:11" x14ac:dyDescent="0.15">
      <c r="F195" s="3"/>
      <c r="G195" s="4"/>
      <c r="I195" s="14"/>
      <c r="K195" s="14"/>
    </row>
    <row r="196" spans="6:11" x14ac:dyDescent="0.15">
      <c r="F196" s="3"/>
      <c r="G196" s="4"/>
      <c r="I196" s="14"/>
      <c r="K196" s="14"/>
    </row>
    <row r="197" spans="6:11" x14ac:dyDescent="0.15">
      <c r="F197" s="3"/>
      <c r="G197" s="4"/>
      <c r="I197" s="14"/>
      <c r="K197" s="14"/>
    </row>
    <row r="198" spans="6:11" x14ac:dyDescent="0.15">
      <c r="F198" s="3"/>
      <c r="G198" s="4"/>
      <c r="I198" s="14"/>
      <c r="K198" s="14"/>
    </row>
    <row r="199" spans="6:11" x14ac:dyDescent="0.15">
      <c r="F199" s="3"/>
      <c r="G199" s="4"/>
      <c r="I199" s="14"/>
      <c r="K199" s="14"/>
    </row>
    <row r="200" spans="6:11" x14ac:dyDescent="0.15">
      <c r="F200" s="3"/>
      <c r="G200" s="4"/>
      <c r="I200" s="14"/>
      <c r="K200" s="14"/>
    </row>
    <row r="201" spans="6:11" x14ac:dyDescent="0.15">
      <c r="F201" s="3"/>
      <c r="G201" s="4"/>
      <c r="I201" s="14"/>
      <c r="K201" s="14"/>
    </row>
    <row r="202" spans="6:11" x14ac:dyDescent="0.15">
      <c r="F202" s="3"/>
      <c r="G202" s="4"/>
      <c r="I202" s="14"/>
      <c r="K202" s="14"/>
    </row>
    <row r="203" spans="6:11" x14ac:dyDescent="0.15">
      <c r="F203" s="3"/>
      <c r="G203" s="4"/>
      <c r="I203" s="14"/>
      <c r="K203" s="14"/>
    </row>
    <row r="204" spans="6:11" x14ac:dyDescent="0.15">
      <c r="F204" s="3"/>
      <c r="G204" s="4"/>
      <c r="I204" s="14"/>
      <c r="K204" s="14"/>
    </row>
    <row r="205" spans="6:11" x14ac:dyDescent="0.15">
      <c r="F205" s="3"/>
      <c r="G205" s="4"/>
      <c r="I205" s="14"/>
      <c r="K205" s="14"/>
    </row>
    <row r="206" spans="6:11" x14ac:dyDescent="0.15">
      <c r="F206" s="3"/>
      <c r="G206" s="4"/>
      <c r="I206" s="14"/>
      <c r="K206" s="14"/>
    </row>
    <row r="207" spans="6:11" x14ac:dyDescent="0.15">
      <c r="F207" s="3"/>
      <c r="G207" s="4"/>
      <c r="I207" s="14"/>
      <c r="K207" s="14"/>
    </row>
    <row r="208" spans="6:11" x14ac:dyDescent="0.15">
      <c r="F208" s="3"/>
      <c r="G208" s="4"/>
      <c r="I208" s="14"/>
      <c r="K208" s="14"/>
    </row>
    <row r="209" spans="6:11" x14ac:dyDescent="0.15">
      <c r="F209" s="3"/>
      <c r="G209" s="4"/>
      <c r="I209" s="14"/>
      <c r="K209" s="14"/>
    </row>
    <row r="210" spans="6:11" x14ac:dyDescent="0.15">
      <c r="F210" s="3"/>
      <c r="G210" s="4"/>
      <c r="I210" s="14"/>
      <c r="K210" s="14"/>
    </row>
    <row r="211" spans="6:11" x14ac:dyDescent="0.15">
      <c r="F211" s="3"/>
      <c r="G211" s="4"/>
      <c r="I211" s="14"/>
      <c r="K211" s="14"/>
    </row>
    <row r="212" spans="6:11" x14ac:dyDescent="0.15">
      <c r="F212" s="3"/>
      <c r="G212" s="4"/>
      <c r="I212" s="14"/>
      <c r="K212" s="14"/>
    </row>
    <row r="213" spans="6:11" x14ac:dyDescent="0.15">
      <c r="F213" s="3"/>
      <c r="G213" s="4"/>
      <c r="I213" s="14"/>
      <c r="K213" s="14"/>
    </row>
    <row r="214" spans="6:11" x14ac:dyDescent="0.15">
      <c r="F214" s="3"/>
      <c r="G214" s="4"/>
      <c r="I214" s="14"/>
      <c r="K214" s="14"/>
    </row>
    <row r="215" spans="6:11" x14ac:dyDescent="0.15">
      <c r="F215" s="3"/>
      <c r="G215" s="4"/>
      <c r="I215" s="14"/>
      <c r="K215" s="14"/>
    </row>
    <row r="216" spans="6:11" x14ac:dyDescent="0.15">
      <c r="F216" s="3"/>
      <c r="G216" s="4"/>
      <c r="I216" s="14"/>
      <c r="K216" s="14"/>
    </row>
    <row r="217" spans="6:11" x14ac:dyDescent="0.15">
      <c r="F217" s="3"/>
      <c r="G217" s="4"/>
      <c r="I217" s="14"/>
      <c r="K217" s="14"/>
    </row>
    <row r="218" spans="6:11" x14ac:dyDescent="0.15">
      <c r="F218" s="3"/>
      <c r="G218" s="4"/>
      <c r="I218" s="14"/>
      <c r="K218" s="14"/>
    </row>
    <row r="219" spans="6:11" x14ac:dyDescent="0.15">
      <c r="F219" s="3"/>
      <c r="G219" s="4"/>
      <c r="I219" s="14"/>
      <c r="K219" s="14"/>
    </row>
    <row r="220" spans="6:11" x14ac:dyDescent="0.15">
      <c r="F220" s="3"/>
      <c r="G220" s="4"/>
      <c r="I220" s="14"/>
      <c r="K220" s="14"/>
    </row>
    <row r="221" spans="6:11" x14ac:dyDescent="0.15">
      <c r="F221" s="3"/>
      <c r="G221" s="4"/>
      <c r="I221" s="14"/>
      <c r="K221" s="14"/>
    </row>
    <row r="222" spans="6:11" x14ac:dyDescent="0.15">
      <c r="F222" s="3"/>
      <c r="G222" s="4"/>
      <c r="I222" s="14"/>
      <c r="K222" s="14"/>
    </row>
    <row r="223" spans="6:11" x14ac:dyDescent="0.15">
      <c r="F223" s="3"/>
      <c r="G223" s="4"/>
      <c r="I223" s="14"/>
      <c r="K223" s="14"/>
    </row>
    <row r="224" spans="6:11" x14ac:dyDescent="0.15">
      <c r="F224" s="3"/>
      <c r="G224" s="4"/>
      <c r="I224" s="14"/>
      <c r="K224" s="14"/>
    </row>
    <row r="225" spans="6:11" x14ac:dyDescent="0.15">
      <c r="F225" s="3"/>
      <c r="G225" s="4"/>
      <c r="I225" s="14"/>
      <c r="K225" s="14"/>
    </row>
    <row r="226" spans="6:11" x14ac:dyDescent="0.15">
      <c r="F226" s="3"/>
      <c r="G226" s="4"/>
      <c r="I226" s="14"/>
      <c r="K226" s="14"/>
    </row>
    <row r="227" spans="6:11" x14ac:dyDescent="0.15">
      <c r="F227" s="3"/>
      <c r="G227" s="4"/>
      <c r="I227" s="14"/>
      <c r="K227" s="14"/>
    </row>
    <row r="228" spans="6:11" x14ac:dyDescent="0.15">
      <c r="F228" s="3"/>
      <c r="G228" s="4"/>
      <c r="I228" s="14"/>
      <c r="K228" s="14"/>
    </row>
    <row r="229" spans="6:11" x14ac:dyDescent="0.15">
      <c r="F229" s="3"/>
      <c r="G229" s="4"/>
      <c r="I229" s="14"/>
      <c r="K229" s="14"/>
    </row>
    <row r="230" spans="6:11" x14ac:dyDescent="0.15">
      <c r="F230" s="3"/>
      <c r="G230" s="4"/>
      <c r="I230" s="14"/>
      <c r="K230" s="14"/>
    </row>
    <row r="231" spans="6:11" x14ac:dyDescent="0.15">
      <c r="F231" s="3"/>
      <c r="G231" s="4"/>
      <c r="I231" s="14"/>
      <c r="K231" s="14"/>
    </row>
    <row r="232" spans="6:11" x14ac:dyDescent="0.15">
      <c r="F232" s="3"/>
      <c r="G232" s="4"/>
      <c r="I232" s="14"/>
      <c r="K232" s="14"/>
    </row>
    <row r="233" spans="6:11" x14ac:dyDescent="0.15">
      <c r="F233" s="3"/>
      <c r="G233" s="4"/>
      <c r="I233" s="14"/>
      <c r="K233" s="14"/>
    </row>
    <row r="234" spans="6:11" x14ac:dyDescent="0.15">
      <c r="F234" s="3"/>
      <c r="G234" s="4"/>
      <c r="I234" s="14"/>
      <c r="K234" s="14"/>
    </row>
    <row r="235" spans="6:11" x14ac:dyDescent="0.15">
      <c r="F235" s="3"/>
      <c r="G235" s="4"/>
      <c r="I235" s="14"/>
      <c r="K235" s="14"/>
    </row>
    <row r="236" spans="6:11" x14ac:dyDescent="0.15">
      <c r="F236" s="3"/>
      <c r="G236" s="4"/>
      <c r="I236" s="14"/>
      <c r="K236" s="14"/>
    </row>
    <row r="237" spans="6:11" x14ac:dyDescent="0.15">
      <c r="F237" s="3"/>
      <c r="G237" s="4"/>
      <c r="I237" s="14"/>
      <c r="K237" s="14"/>
    </row>
    <row r="238" spans="6:11" x14ac:dyDescent="0.15">
      <c r="F238" s="3"/>
      <c r="G238" s="4"/>
      <c r="I238" s="14"/>
      <c r="K238" s="14"/>
    </row>
    <row r="239" spans="6:11" x14ac:dyDescent="0.15">
      <c r="F239" s="3"/>
      <c r="G239" s="4"/>
      <c r="I239" s="14"/>
      <c r="K239" s="14"/>
    </row>
    <row r="240" spans="6:11" x14ac:dyDescent="0.15">
      <c r="F240" s="3"/>
      <c r="G240" s="4"/>
      <c r="I240" s="14"/>
      <c r="K240" s="14"/>
    </row>
    <row r="241" spans="6:11" x14ac:dyDescent="0.15">
      <c r="F241" s="3"/>
      <c r="G241" s="4"/>
      <c r="I241" s="14"/>
      <c r="K241" s="14"/>
    </row>
    <row r="242" spans="6:11" x14ac:dyDescent="0.15">
      <c r="F242" s="3"/>
      <c r="G242" s="4"/>
      <c r="I242" s="14"/>
      <c r="K242" s="14"/>
    </row>
    <row r="243" spans="6:11" x14ac:dyDescent="0.15">
      <c r="F243" s="3"/>
      <c r="G243" s="4"/>
      <c r="I243" s="14"/>
      <c r="K243" s="14"/>
    </row>
    <row r="244" spans="6:11" x14ac:dyDescent="0.15">
      <c r="F244" s="3"/>
      <c r="G244" s="4"/>
      <c r="I244" s="14"/>
      <c r="K244" s="14"/>
    </row>
    <row r="245" spans="6:11" x14ac:dyDescent="0.15">
      <c r="F245" s="3"/>
      <c r="G245" s="4"/>
      <c r="I245" s="14"/>
      <c r="K245" s="14"/>
    </row>
    <row r="246" spans="6:11" x14ac:dyDescent="0.15">
      <c r="F246" s="3"/>
      <c r="G246" s="4"/>
      <c r="I246" s="14"/>
      <c r="K246" s="14"/>
    </row>
    <row r="247" spans="6:11" x14ac:dyDescent="0.15">
      <c r="F247" s="3"/>
      <c r="G247" s="4"/>
      <c r="I247" s="14"/>
      <c r="K247" s="14"/>
    </row>
    <row r="248" spans="6:11" x14ac:dyDescent="0.15">
      <c r="F248" s="3"/>
      <c r="G248" s="4"/>
      <c r="I248" s="14"/>
      <c r="K248" s="14"/>
    </row>
    <row r="249" spans="6:11" x14ac:dyDescent="0.15">
      <c r="F249" s="3"/>
      <c r="G249" s="4"/>
      <c r="I249" s="14"/>
      <c r="K249" s="14"/>
    </row>
    <row r="250" spans="6:11" x14ac:dyDescent="0.15">
      <c r="F250" s="3"/>
      <c r="G250" s="4"/>
      <c r="I250" s="14"/>
      <c r="K250" s="14"/>
    </row>
    <row r="251" spans="6:11" x14ac:dyDescent="0.15">
      <c r="F251" s="3"/>
      <c r="G251" s="4"/>
      <c r="I251" s="14"/>
      <c r="K251" s="14"/>
    </row>
    <row r="252" spans="6:11" x14ac:dyDescent="0.15">
      <c r="F252" s="3"/>
      <c r="G252" s="4"/>
      <c r="I252" s="14"/>
      <c r="K252" s="14"/>
    </row>
    <row r="253" spans="6:11" x14ac:dyDescent="0.15">
      <c r="F253" s="3"/>
      <c r="G253" s="4"/>
      <c r="I253" s="14"/>
      <c r="K253" s="14"/>
    </row>
    <row r="254" spans="6:11" x14ac:dyDescent="0.15">
      <c r="F254" s="3"/>
      <c r="G254" s="4"/>
      <c r="I254" s="14"/>
      <c r="K254" s="14"/>
    </row>
    <row r="255" spans="6:11" x14ac:dyDescent="0.15">
      <c r="F255" s="3"/>
      <c r="G255" s="4"/>
      <c r="I255" s="14"/>
      <c r="K255" s="14"/>
    </row>
    <row r="256" spans="6:11" x14ac:dyDescent="0.15">
      <c r="F256" s="3"/>
      <c r="G256" s="4"/>
      <c r="I256" s="14"/>
      <c r="K256" s="14"/>
    </row>
    <row r="257" spans="6:11" x14ac:dyDescent="0.15">
      <c r="F257" s="3"/>
      <c r="G257" s="4"/>
      <c r="I257" s="14"/>
      <c r="K257" s="14"/>
    </row>
    <row r="258" spans="6:11" x14ac:dyDescent="0.15">
      <c r="F258" s="3"/>
      <c r="G258" s="4"/>
      <c r="I258" s="14"/>
      <c r="K258" s="14"/>
    </row>
    <row r="259" spans="6:11" x14ac:dyDescent="0.15">
      <c r="F259" s="3"/>
      <c r="G259" s="4"/>
      <c r="I259" s="14"/>
      <c r="K259" s="14"/>
    </row>
    <row r="260" spans="6:11" x14ac:dyDescent="0.15">
      <c r="F260" s="3"/>
      <c r="G260" s="4"/>
      <c r="I260" s="14"/>
      <c r="K260" s="14"/>
    </row>
    <row r="261" spans="6:11" x14ac:dyDescent="0.15">
      <c r="F261" s="3"/>
      <c r="G261" s="4"/>
      <c r="I261" s="14"/>
      <c r="K261" s="14"/>
    </row>
    <row r="262" spans="6:11" x14ac:dyDescent="0.15">
      <c r="F262" s="3"/>
      <c r="G262" s="4"/>
      <c r="I262" s="14"/>
      <c r="K262" s="14"/>
    </row>
    <row r="263" spans="6:11" x14ac:dyDescent="0.15">
      <c r="F263" s="3"/>
      <c r="G263" s="4"/>
      <c r="I263" s="14"/>
      <c r="K263" s="14"/>
    </row>
    <row r="264" spans="6:11" x14ac:dyDescent="0.15">
      <c r="F264" s="3"/>
      <c r="G264" s="4"/>
      <c r="I264" s="14"/>
      <c r="K264" s="14"/>
    </row>
    <row r="265" spans="6:11" x14ac:dyDescent="0.15">
      <c r="F265" s="3"/>
      <c r="G265" s="4"/>
      <c r="I265" s="14"/>
      <c r="K265" s="14"/>
    </row>
    <row r="266" spans="6:11" x14ac:dyDescent="0.15">
      <c r="F266" s="3"/>
      <c r="G266" s="4"/>
      <c r="I266" s="14"/>
      <c r="K266" s="14"/>
    </row>
    <row r="267" spans="6:11" x14ac:dyDescent="0.15">
      <c r="F267" s="3"/>
      <c r="G267" s="4"/>
      <c r="I267" s="14"/>
      <c r="K267" s="14"/>
    </row>
    <row r="268" spans="6:11" x14ac:dyDescent="0.15">
      <c r="F268" s="3"/>
      <c r="G268" s="4"/>
      <c r="I268" s="14"/>
      <c r="K268" s="14"/>
    </row>
    <row r="269" spans="6:11" x14ac:dyDescent="0.15">
      <c r="F269" s="3"/>
      <c r="G269" s="4"/>
      <c r="I269" s="14"/>
      <c r="K269" s="14"/>
    </row>
    <row r="270" spans="6:11" x14ac:dyDescent="0.15">
      <c r="F270" s="3"/>
      <c r="G270" s="4"/>
      <c r="I270" s="14"/>
      <c r="K270" s="14"/>
    </row>
    <row r="271" spans="6:11" x14ac:dyDescent="0.15">
      <c r="F271" s="3"/>
      <c r="G271" s="4"/>
      <c r="I271" s="14"/>
      <c r="K271" s="14"/>
    </row>
    <row r="272" spans="6:11" x14ac:dyDescent="0.15">
      <c r="F272" s="3"/>
      <c r="G272" s="4"/>
      <c r="I272" s="14"/>
      <c r="K272" s="14"/>
    </row>
    <row r="273" spans="6:11" x14ac:dyDescent="0.15">
      <c r="F273" s="3"/>
      <c r="G273" s="4"/>
      <c r="I273" s="14"/>
      <c r="K273" s="14"/>
    </row>
    <row r="274" spans="6:11" x14ac:dyDescent="0.15">
      <c r="F274" s="3"/>
      <c r="G274" s="4"/>
      <c r="I274" s="14"/>
      <c r="K274" s="14"/>
    </row>
    <row r="275" spans="6:11" x14ac:dyDescent="0.15">
      <c r="F275" s="3"/>
      <c r="G275" s="4"/>
      <c r="I275" s="14"/>
      <c r="K275" s="14"/>
    </row>
    <row r="276" spans="6:11" x14ac:dyDescent="0.15">
      <c r="F276" s="3"/>
      <c r="G276" s="4"/>
      <c r="I276" s="14"/>
      <c r="K276" s="14"/>
    </row>
    <row r="277" spans="6:11" x14ac:dyDescent="0.15">
      <c r="F277" s="3"/>
      <c r="G277" s="4"/>
      <c r="I277" s="14"/>
      <c r="K277" s="14"/>
    </row>
    <row r="278" spans="6:11" x14ac:dyDescent="0.15">
      <c r="F278" s="3"/>
      <c r="G278" s="4"/>
      <c r="I278" s="14"/>
      <c r="K278" s="14"/>
    </row>
    <row r="279" spans="6:11" x14ac:dyDescent="0.15">
      <c r="F279" s="3"/>
      <c r="G279" s="4"/>
      <c r="I279" s="14"/>
      <c r="K279" s="14"/>
    </row>
    <row r="280" spans="6:11" x14ac:dyDescent="0.15">
      <c r="F280" s="3"/>
      <c r="G280" s="4"/>
      <c r="I280" s="14"/>
      <c r="K280" s="14"/>
    </row>
    <row r="281" spans="6:11" x14ac:dyDescent="0.15">
      <c r="F281" s="3"/>
      <c r="G281" s="4"/>
      <c r="I281" s="14"/>
      <c r="K281" s="14"/>
    </row>
    <row r="282" spans="6:11" x14ac:dyDescent="0.15">
      <c r="F282" s="3"/>
      <c r="G282" s="4"/>
      <c r="I282" s="14"/>
      <c r="K282" s="14"/>
    </row>
    <row r="283" spans="6:11" x14ac:dyDescent="0.15">
      <c r="F283" s="3"/>
      <c r="G283" s="4"/>
      <c r="I283" s="14"/>
      <c r="K283" s="14"/>
    </row>
    <row r="284" spans="6:11" x14ac:dyDescent="0.15">
      <c r="F284" s="3"/>
      <c r="G284" s="4"/>
      <c r="I284" s="14"/>
      <c r="K284" s="14"/>
    </row>
    <row r="285" spans="6:11" x14ac:dyDescent="0.15">
      <c r="F285" s="3"/>
      <c r="G285" s="4"/>
      <c r="I285" s="14"/>
      <c r="K285" s="14"/>
    </row>
    <row r="286" spans="6:11" x14ac:dyDescent="0.15">
      <c r="F286" s="3"/>
      <c r="G286" s="4"/>
      <c r="I286" s="14"/>
      <c r="K286" s="14"/>
    </row>
    <row r="287" spans="6:11" x14ac:dyDescent="0.15">
      <c r="F287" s="3"/>
      <c r="G287" s="4"/>
      <c r="I287" s="14"/>
      <c r="K287" s="14"/>
    </row>
    <row r="288" spans="6:11" x14ac:dyDescent="0.15">
      <c r="F288" s="3"/>
      <c r="G288" s="4"/>
      <c r="I288" s="14"/>
      <c r="K288" s="14"/>
    </row>
    <row r="289" spans="6:11" x14ac:dyDescent="0.15">
      <c r="F289" s="3"/>
      <c r="G289" s="4"/>
      <c r="I289" s="14"/>
      <c r="K289" s="14"/>
    </row>
    <row r="290" spans="6:11" x14ac:dyDescent="0.15">
      <c r="F290" s="3"/>
      <c r="G290" s="4"/>
      <c r="I290" s="14"/>
      <c r="K290" s="14"/>
    </row>
    <row r="291" spans="6:11" x14ac:dyDescent="0.15">
      <c r="F291" s="3"/>
      <c r="G291" s="4"/>
      <c r="I291" s="14"/>
      <c r="K291" s="14"/>
    </row>
    <row r="292" spans="6:11" x14ac:dyDescent="0.15">
      <c r="F292" s="3"/>
      <c r="G292" s="4"/>
      <c r="I292" s="14"/>
      <c r="K292" s="14"/>
    </row>
    <row r="293" spans="6:11" x14ac:dyDescent="0.15">
      <c r="F293" s="3"/>
      <c r="G293" s="4"/>
      <c r="I293" s="14"/>
      <c r="K293" s="14"/>
    </row>
    <row r="294" spans="6:11" x14ac:dyDescent="0.15">
      <c r="F294" s="3"/>
      <c r="G294" s="4"/>
      <c r="I294" s="14"/>
      <c r="K294" s="14"/>
    </row>
    <row r="295" spans="6:11" x14ac:dyDescent="0.15">
      <c r="F295" s="3"/>
      <c r="G295" s="4"/>
      <c r="I295" s="14"/>
      <c r="K295" s="14"/>
    </row>
    <row r="296" spans="6:11" x14ac:dyDescent="0.15">
      <c r="F296" s="3"/>
      <c r="G296" s="4"/>
      <c r="I296" s="14"/>
      <c r="K296" s="14"/>
    </row>
    <row r="297" spans="6:11" x14ac:dyDescent="0.15">
      <c r="F297" s="3"/>
      <c r="G297" s="4"/>
      <c r="I297" s="14"/>
      <c r="K297" s="14"/>
    </row>
    <row r="298" spans="6:11" x14ac:dyDescent="0.15">
      <c r="F298" s="3"/>
      <c r="G298" s="4"/>
      <c r="I298" s="14"/>
      <c r="K298" s="14"/>
    </row>
    <row r="299" spans="6:11" x14ac:dyDescent="0.15">
      <c r="F299" s="3"/>
      <c r="G299" s="4"/>
      <c r="I299" s="14"/>
      <c r="K299" s="14"/>
    </row>
    <row r="300" spans="6:11" x14ac:dyDescent="0.15">
      <c r="F300" s="3"/>
      <c r="G300" s="4"/>
      <c r="I300" s="14"/>
      <c r="K300" s="14"/>
    </row>
    <row r="301" spans="6:11" x14ac:dyDescent="0.15">
      <c r="F301" s="3"/>
      <c r="G301" s="4"/>
      <c r="I301" s="14"/>
      <c r="K301" s="14"/>
    </row>
    <row r="302" spans="6:11" x14ac:dyDescent="0.15">
      <c r="F302" s="3"/>
      <c r="G302" s="4"/>
      <c r="I302" s="14"/>
      <c r="K302" s="14"/>
    </row>
    <row r="303" spans="6:11" x14ac:dyDescent="0.15">
      <c r="F303" s="3"/>
      <c r="G303" s="4"/>
      <c r="I303" s="14"/>
      <c r="K303" s="14"/>
    </row>
    <row r="304" spans="6:11" x14ac:dyDescent="0.15">
      <c r="F304" s="3"/>
      <c r="G304" s="4"/>
      <c r="I304" s="14"/>
      <c r="K304" s="14"/>
    </row>
    <row r="305" spans="6:11" x14ac:dyDescent="0.15">
      <c r="F305" s="3"/>
      <c r="G305" s="4"/>
      <c r="I305" s="14"/>
      <c r="K305" s="14"/>
    </row>
    <row r="306" spans="6:11" x14ac:dyDescent="0.15">
      <c r="F306" s="3"/>
      <c r="G306" s="4"/>
      <c r="I306" s="14"/>
      <c r="K306" s="14"/>
    </row>
    <row r="307" spans="6:11" x14ac:dyDescent="0.15">
      <c r="F307" s="3"/>
      <c r="G307" s="4"/>
      <c r="I307" s="14"/>
      <c r="K307" s="14"/>
    </row>
    <row r="308" spans="6:11" x14ac:dyDescent="0.15">
      <c r="F308" s="3"/>
      <c r="G308" s="4"/>
      <c r="I308" s="14"/>
      <c r="K308" s="14"/>
    </row>
    <row r="309" spans="6:11" x14ac:dyDescent="0.15">
      <c r="F309" s="3"/>
      <c r="G309" s="4"/>
      <c r="I309" s="14"/>
      <c r="K309" s="14"/>
    </row>
    <row r="310" spans="6:11" x14ac:dyDescent="0.15">
      <c r="F310" s="3"/>
      <c r="G310" s="4"/>
      <c r="I310" s="14"/>
      <c r="K310" s="14"/>
    </row>
    <row r="311" spans="6:11" x14ac:dyDescent="0.15">
      <c r="F311" s="3"/>
      <c r="G311" s="4"/>
      <c r="I311" s="14"/>
      <c r="K311" s="14"/>
    </row>
    <row r="312" spans="6:11" x14ac:dyDescent="0.15">
      <c r="F312" s="3"/>
      <c r="G312" s="4"/>
      <c r="I312" s="14"/>
      <c r="K312" s="14"/>
    </row>
    <row r="313" spans="6:11" x14ac:dyDescent="0.15">
      <c r="F313" s="3"/>
      <c r="G313" s="4"/>
      <c r="I313" s="14"/>
      <c r="K313" s="14"/>
    </row>
    <row r="314" spans="6:11" x14ac:dyDescent="0.15">
      <c r="F314" s="3"/>
      <c r="G314" s="4"/>
      <c r="I314" s="14"/>
      <c r="K314" s="14"/>
    </row>
    <row r="315" spans="6:11" x14ac:dyDescent="0.15">
      <c r="F315" s="3"/>
      <c r="G315" s="4"/>
      <c r="I315" s="14"/>
      <c r="K315" s="14"/>
    </row>
    <row r="316" spans="6:11" x14ac:dyDescent="0.15">
      <c r="F316" s="3"/>
      <c r="G316" s="4"/>
      <c r="I316" s="14"/>
      <c r="K316" s="14"/>
    </row>
    <row r="317" spans="6:11" x14ac:dyDescent="0.15">
      <c r="F317" s="3"/>
      <c r="G317" s="4"/>
      <c r="I317" s="14"/>
      <c r="K317" s="14"/>
    </row>
    <row r="318" spans="6:11" x14ac:dyDescent="0.15">
      <c r="F318" s="3"/>
      <c r="G318" s="4"/>
      <c r="I318" s="14"/>
      <c r="K318" s="14"/>
    </row>
    <row r="319" spans="6:11" x14ac:dyDescent="0.15">
      <c r="F319" s="3"/>
      <c r="G319" s="4"/>
      <c r="I319" s="14"/>
      <c r="K319" s="14"/>
    </row>
    <row r="320" spans="6:11" x14ac:dyDescent="0.15">
      <c r="F320" s="3"/>
      <c r="G320" s="4"/>
      <c r="I320" s="14"/>
      <c r="K320" s="14"/>
    </row>
    <row r="321" spans="6:11" x14ac:dyDescent="0.15">
      <c r="F321" s="3"/>
      <c r="G321" s="4"/>
      <c r="I321" s="14"/>
      <c r="K321" s="14"/>
    </row>
    <row r="322" spans="6:11" x14ac:dyDescent="0.15">
      <c r="F322" s="3"/>
      <c r="G322" s="4"/>
      <c r="I322" s="14"/>
      <c r="K322" s="14"/>
    </row>
    <row r="323" spans="6:11" x14ac:dyDescent="0.15">
      <c r="F323" s="3"/>
      <c r="G323" s="4"/>
      <c r="I323" s="14"/>
      <c r="K323" s="14"/>
    </row>
    <row r="324" spans="6:11" x14ac:dyDescent="0.15">
      <c r="F324" s="3"/>
      <c r="G324" s="4"/>
      <c r="I324" s="14"/>
      <c r="K324" s="14"/>
    </row>
    <row r="325" spans="6:11" x14ac:dyDescent="0.15">
      <c r="F325" s="3"/>
      <c r="G325" s="4"/>
      <c r="I325" s="14"/>
      <c r="K325" s="14"/>
    </row>
  </sheetData>
  <mergeCells count="4">
    <mergeCell ref="A2:B2"/>
    <mergeCell ref="O1:V1"/>
    <mergeCell ref="D2:F2"/>
    <mergeCell ref="H2:K2"/>
  </mergeCells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ced1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</dc:creator>
  <cp:lastModifiedBy>Utilisateur Microsoft Office</cp:lastModifiedBy>
  <dcterms:created xsi:type="dcterms:W3CDTF">2011-11-24T09:34:34Z</dcterms:created>
  <dcterms:modified xsi:type="dcterms:W3CDTF">2020-11-14T02:59:36Z</dcterms:modified>
</cp:coreProperties>
</file>